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3" sheetId="3" r:id="rId2"/>
  </sheets>
  <definedNames>
    <definedName name="_xlnm.Print_Area" localSheetId="0">Sheet1!$A$1:$J$53</definedName>
  </definedNames>
  <calcPr calcId="144525"/>
</workbook>
</file>

<file path=xl/sharedStrings.xml><?xml version="1.0" encoding="utf-8"?>
<sst xmlns="http://schemas.openxmlformats.org/spreadsheetml/2006/main" count="155" uniqueCount="115">
  <si>
    <t>新房子隧道进出口降压所二次结构、防水、保温及装修劳务分包工程量清单</t>
  </si>
  <si>
    <t>序号</t>
  </si>
  <si>
    <t>项目名称</t>
  </si>
  <si>
    <t>工作内容</t>
  </si>
  <si>
    <t>单位</t>
  </si>
  <si>
    <t>数量
（暂定）</t>
  </si>
  <si>
    <t>除税单价（元）</t>
  </si>
  <si>
    <t>税率</t>
  </si>
  <si>
    <t>含税单价（元）</t>
  </si>
  <si>
    <t>含税金额（元）</t>
  </si>
  <si>
    <t>备注</t>
  </si>
  <si>
    <t>一</t>
  </si>
  <si>
    <t>二次结构</t>
  </si>
  <si>
    <t>墙体砌筑（空心砖、加气混凝土砌块等）</t>
  </si>
  <si>
    <t>【内容】包含但不限于材料倒运（含一次和多次倒运）、垂直运输、砌体部位清理、放线、浇水湿润、砖砌筑；配合各工种留孔、留洞以及封堵补实各种洞口；墙顶与砼梁板间的缝隙（≥6CM）用细石砼分两次堵实；图纸说明中要求设置的预留洞口、空调洞、排风洞、出气洞等配件的制作安装等以及安全文明施工等完成该分项工程施工图纸内全部工作内容。
【费用】空心砖、加气混凝土砌块等墙体砖由承包人提供，其他材料、机械设备、小型工器具劳保用品由分包人提供；完成该分项工程全部工作内容和环境保护及安全文明施工等全部费用。
【工程量计算】工程量按设计图纸内分包人实际完成工程量计算。</t>
  </si>
  <si>
    <t>m³</t>
  </si>
  <si>
    <t>二次结构及零星构件砼浇筑</t>
  </si>
  <si>
    <t>【内容】包含但不限于工程施工图设范围内的所有二次结构中构造柱、过梁、圈梁、反坎、压顶、散水及零星部位图设所示的混凝土工程等浇筑，材料倒运（含一次和多次倒运）、垂直运输、材料场内搬运、操作支架安拆、模板脚手架安拆、支撑架体安拆、砼浇筑、振捣、养护、清理、成平保护、安全文明施工等完成该分项工程施工图纸内全部工作内容。
【费用】商品混凝土由承包人提供，其他材料、机械设备、小型工器具、周转材料及劳保用品由分包人提供；完成该分项工程全部工作内容和环境保护及安全文明施工等全部费用。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</si>
  <si>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现浇钢筋（含预埋构件）</t>
  </si>
  <si>
    <t>【内容】包含但不限于钢筋现场倒运（含一次和多次倒运）、垂直运输、材料场内搬运、操作支架安拆、调直、除锈、放样、下料、弯曲、加工、绑扎、焊接、成型、入模、机械连接、预埋件安装、成品保户以及安全文明施工等完成该分项工程施工图纸内全部工作内容。
【费用】钢筋、预埋铁件由承包人提供，其他材料、机械设备、小型工器具、周转材料及劳保用品由分包人提供；完成该分项工程全部工作内容和环境保护及安全文明施工等全部费用。
【工程量计算】工程量按设计图纸内分包人实际完成工程量计算，预埋铁件和钢板按图纸设计重量按钢筋制安单价进行计价；其他预埋件包含在综合单价中不单价计价。</t>
  </si>
  <si>
    <t>T</t>
  </si>
  <si>
    <t>Φ12以下植筋</t>
  </si>
  <si>
    <t>【内容】包含但不限于钢筋现场倒运（含一次和多次倒运）、垂直运输、材料场内搬运、操作支架安拆、弹线定位、钻孔、洗孔、注胶、植筋、固化养护、配合抗拔试验、成品保户以及安全文明施工等完成该分项工程施工图纸内全部工作内容。
【费用】钢筋由承包人提供，其他材料、机械设备、小型工器具、周转材料及劳保用品由分包人提供；完成该分项工程全部工作内容和环境保护及安全文明施工等全部费用。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</si>
  <si>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根</t>
  </si>
  <si>
    <t>砌筑综合脚手架</t>
  </si>
  <si>
    <t>【内容】包含但不限于现场倒运（含一次和多次倒运）、垂直运输、材料场内搬运、基底清理、基底硬化（如有，商品砼由承包人提供）、底座、搭设、拆除、安全文明施工等完成该分项工程全部工作内容所需的全部费用。
【费用】完成该分项工程全部工作内容和环境保护及安全文明施工等全部人、机、材费用。
【工程量计算】工程量按设计图纸内分包人实际完成工程量计算。</t>
  </si>
  <si>
    <t>m2</t>
  </si>
  <si>
    <t>二</t>
  </si>
  <si>
    <t>地下室防水</t>
  </si>
  <si>
    <t>地下室防水垫层100mm</t>
  </si>
  <si>
    <t>【内容】包括砼浇筑、振捣、养护、清理、安全文明施工等完成该分项工程全部工作内容所需的费用。以最终下发的设计图纸为依据，经双方共同确认的工程量计量。等以及安全文明施工等完成该分项工程施工图纸内全部工作内容。
【费用】混凝土由承包人提供，其他材料、机械设备、小型工器具、周转材料及劳保用品由分包人提供；完成该分项工程全部工作内容和环境保护及安全文明施工等全部费用。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</si>
  <si>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LC7.5陶粒混凝土</t>
  </si>
  <si>
    <t>【内容】包含但不限于材料到场堆码、材料倒运（含一次和多次倒运）、垂直运输、成品保护、材料场内搬运、清理基面、放线、铺设混凝土、振捣或滚压密实、拍边修整、养护、模板、操作支架安拆等以及安全文明施工等完成该分项工程施工图纸内全部工作内容。
【费用】LC7.5陶粒混凝土由承包人提供，其他材料、机械设备、小型工器具、周转材料及劳保用品由分包人提供；完成该分项工程全部工作内容和环境保护及安全文明施工等全部费用。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</si>
  <si>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50mm厚C20细石混凝土</t>
  </si>
  <si>
    <t>【内容】包含但不限于材料到场堆码、材料倒运（含一次和多次倒运）、垂直运输、成品保护、材料场内搬运、清理基面、放线、铺设混凝土、振捣或滚压密实、拍边修整、养护、模板、操作支架安拆等以及安全文明施工等完成该分项工程施工图纸内全部工作内容。
【费用】C20细石混凝土由承包人提供，其他材料、机械设备、小型工器具、周转材料及劳保用品由分包人提供；完成该分项工程全部工作内容和环境保护及安全文明施工等全部费用。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</si>
  <si>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地下室底板防水层</t>
  </si>
  <si>
    <t>【内容】包含但不限于材料到场堆码、材料倒运（含一次和多次倒运）、垂直运输、成品保护、材料场内搬运、凹凸不平以及施工洞口修补，清理基面、放线、涂刷底层、铺贴卷材、提浆、排气、晾放、搭接边密封、卷材收头、密封、拌制，涂抹20mm普通防水砂浆（兼找平层）、水泥基渗透结晶、纸胎油毡隔离层、1.5mm自粘聚合物沥青卷材、4mmSBS改性沥青防水卷材操作支架安拆等以及安全文明施工等完成该分项工程施工图纸内全部工作内容。
【费用】防水卷材、水泥基、纸胎油毡由承包人提供，其他材料、机械设备、小型工器具、周转材料及劳保用品由分包人提供；完成该分项工程全部工作内容和环境保护及安全文明施工等全部费用。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</si>
  <si>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地下室侧墙砌砖</t>
  </si>
  <si>
    <t>【内容】包含但不限于材料倒运（含一次和多次倒运）、垂直运输、砌体部位清理、放线、浇水湿润、砖砌筑以及安全文明施工等完成该分项工程施工图纸内全部工作内容。
【费用】砌砖由承包人提供，其他材料、机械设备、小型工器具、周转材料及劳保用品由分包人提供；完成该分项工程全部工作内容和环境保护及安全文明施工等全部费用。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</si>
  <si>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地下室侧墙50mm厚B1级难燃型挤塑聚苯板</t>
  </si>
  <si>
    <t>【内容】包含但不限于材料到场堆码、材料倒运（含一次和多次倒运）、垂直运输、成品保护、材料场内搬运、清理基面、放线、配制专用胶粘剂与抹面胶浆、安装保温板、拌制、层、养护、操作支架安拆等以及安全文明施工等完成该分项工程施工图纸内全部工作内容。
【费用】难燃型挤塑聚苯板b1级50厚由承包人提供，其他材料、机械设备、小型工器具、周转材料及劳保用品由分包人提供；完成该分项工程全部工作内容和环境保护及安全文明施工等全部费用。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</si>
  <si>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地下室侧墙防水卷材</t>
  </si>
  <si>
    <t>【内容】包含但不限于材料到场堆码、材料倒运（含一次和多次倒运）、垂直运输、成品保护、材料场内搬运、凹凸不平以及施工洞口修补，确保墙面平整、干净、湿润、无明水、放线、1.5mm自粘聚合物沥青卷材、4mmSBS改性沥青防水卷材、涂抹20mm普通防水砂浆（兼找平层）操作支架安拆等以及安全文明施工等完成该分项工程施工图纸内全部工作内容。
【费用】防水卷材由承包人提供，其他材料、机械设备、小型工器具、周转材料及劳保用品由分包人提供；完成该分项工程全部工作内容和环境保护及安全文明施工等全部费用。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</si>
  <si>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地下室排水沟</t>
  </si>
  <si>
    <t>【内容】包含但不限于沟槽开挖、修整、模板制作及安拆、雨水篦子安装、混凝土浇筑、施工缝、沉降缝、养护、完工清理、场内材料运输及安全文明施工等完成该项目的所有工作内容。
【费用】混凝土由承包人提供；其他材料、小型工器具、周转材料及劳保用品由分包人提供；完成该分项工程全部工作内容所需的全部费用。
【工程量计算】工程量按设计图纸内分包人实际完成工程量计算。</t>
  </si>
  <si>
    <t>m</t>
  </si>
  <si>
    <t>三</t>
  </si>
  <si>
    <t>地上一层外墙防水、涂料及保温</t>
  </si>
  <si>
    <t>地上一层外墙防水层</t>
  </si>
  <si>
    <t>【内容】包含但不限于材料到场堆码、材料倒运（含一次和多次倒运）、垂直运输、成品保护、材料场内搬运、凹凸不平以及施工洞口修补，确保墙面平整、干净、湿润、无明水、放线、聚合物水泥浆、1.5mm聚氨酯防水卷材、5mm1：3水泥砂浆扫毛划纹、12mm1:2.5水泥砂浆找平（内掺5%防水剂）操作支架安拆等以及安全文明施工等完成该分项工程施工图纸内全部工作内容。
【费用】防水卷材由承包人提供，其他材料、机械设备、小型工器具、周转材料及劳保用品由分包人提供；完成该分项工程全部工作内容和环境保护及安全文明施工等全部费用。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</si>
  <si>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地上一层外墙涂料</t>
  </si>
  <si>
    <t>【内容】包含但不限于材料到场堆码、材料倒运（含一次和多次倒运）、垂直运输、成品保护、材料场内搬运、凹凸不平以及施工洞口修补，确保墙面平整、干净、湿润、无明水、放线、固底漆、涂料两遍（真石漆）（湿涂覆比＜1.5kg/㎡）操作支架安拆等以及安全文明施工等完成该分项工程施工图纸内全部工作内容。
【费用】固底漆、真石漆涂料由承包人提供，其他材料、机械设备、小型工器具、周转材料及劳保用品由分包人提供；完成该分项工程全部工作内容和环境保护及安全文明施工等全部费用。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</si>
  <si>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地上一层外墙热桥保温板</t>
  </si>
  <si>
    <t>【内容】包含但不限于材料到场堆码、材料倒运（含一次和多次倒运）、垂直运输、成品保护、材料场内搬运、凹凸不平以及施工洞口修补，确保墙面平整、干净、湿润、无明水、放线、铺设40mm增强型改性发泡水泥保温板A型、操作支架安拆等以及安全文明施工等完成该分项工程施工图纸内全部工作内容。
【费用】40mm增强型改性发泡水泥保温板A型由承包人提供，其他材料、机械设备、小型工器具、周转材料及劳保用品由分包人提供；完成该分项工程全部工作内容和环境保护及安全文明施工等全部费用。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</si>
  <si>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地上一层外墙热桥保温抹面</t>
  </si>
  <si>
    <t>【内容】包含但不限于材料到场堆码、材料倒运（含一次和多次倒运）、垂直运输、成品保护、材料场内搬运、凹凸不平以及施工洞口修补，确保墙面平整、干净、湿润、无明水、放线、满贴专用粘结剂、铺设7mm聚合物水泥砂浆复合双层耐碱玻璃纤维网格布，辅以锚固件、操作支架安拆等以及安全文明施工等完成该分项工程施工图纸内全部工作内容。
【费用】其他材料、机械设备、小型工器具、周转材料及劳保用品由分包人提供；完成该分项工程全部工作内容和环境保护及安全文明施工等全部费用。
【工程量计算】工程量按设计图纸内分包人实际完成工程量计算。</t>
  </si>
  <si>
    <t>四</t>
  </si>
  <si>
    <t>屋面防水及保温</t>
  </si>
  <si>
    <t>20mm水泥砂浆找平层</t>
  </si>
  <si>
    <t>【内容】包含但不限于材料到场堆码、材料倒运（含一次和多次倒运）、垂直运输、成品保护、材料场内搬运、基底清理、放线、拌制、铺设20mm厚1: 3水泥砂桨找平层、铺设20mm厚1: 2.5水泥砂桨找平层、养护、操作支架安拆等以及安全文明施工等完成该分项工程施工图纸内全部工作内容。
【费用】材料、机械设备、小型工器具、周转材料及劳保用品由分包人提供；完成该分项工程全部工作内容和环境保护及安全文明施工等全部费用。
【工程量计算】工程量按设计图纸内分包人实际完成工程量计算。</t>
  </si>
  <si>
    <t>30mmLC5.0轻集料混凝土找坡层</t>
  </si>
  <si>
    <t>【内容】包含但不限于材料到场堆码、材料倒运（含一次和多次倒运）、垂直运输、成品保护、材料场内搬运、基底处理、放线、铺设混凝土、振捣或滚压密实、拍边修整、养护、模板、操作支架安拆等以及安全文明施工等完成该分项工程施工图纸内全部工作内容。
【费用】LC5.0轻集料混凝土由承包人提供，其他材料、机械设备、小型工器具、周转材料及劳保用品由分包人提供；完成该分项工程全部工作内容和环境保护及安全文明施工等全部费用。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</si>
  <si>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1.5mm水泥净浆</t>
  </si>
  <si>
    <t>【内容】包含但不限于材料到场堆码、材料倒运（含一次和多次倒运）、垂直运输、成品保护、材料场内搬运、基底清理、放线、拌制、养护、操作支架安拆等以及安全文明施工等完成该分项工程施工图纸内全部工作内容。
【费用】材料、机械设备、小型工器具、周转材料及劳保用品由分包人提供；完成该分项工程全部工作内容和环境保护及安全文明施工等全部费用。
【工程量计算】工程量按设计图纸内分包人实际完成工程量计算。</t>
  </si>
  <si>
    <t>屋面防水层</t>
  </si>
  <si>
    <t>【内容】包含但不限于材料到场堆码、材料倒运（含一次和多次倒运）、垂直运输、成品保护、材料场内搬运、清理基面、放线、涂刷底层、铺贴卷材、提浆、排气、晾放、搭接边密封、卷材收头、密封、拌制、铺设1.5mm聚氨酯防水涂膜、4mm及3mm厚防水卷材、铺设10mm厚低标号水泥砂桨隔离层、养护、操作支架安拆等以及安全文明施工等完成该分项工程施工图纸内全部工作内容。
【费用】防水涂膜、卷材由承包人提供，其他材料、机械设备、小型工器具、周转材料及劳保用品由分包人提供；完成该分项工程全部工作内容和环境保护及安全文明施工等全部费用。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</si>
  <si>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40mm厚C20细石混凝土</t>
  </si>
  <si>
    <t>【内容】包含但不限于材料到场堆码、材料倒运（含一次和多次倒运）、垂直运输、成品保护、材料场内搬运、清理基面、放线、铺设HPB300 6.5@200单层双向钢筋网、设分格缝、分格缝嵌油膏，SBS改性沥青油膏嵌缝、铺设混凝土、振捣或滚压密实、拍边修整、养护、模板、操作支架安拆等以及安全文明施工等完成该分项工程施工图纸内全部工作内容。
【费用】C20细石混凝土、钢筋网由承包人提供，其他材料、机械设备、小型工器具、周转材料及劳保用品由分包人提供；完成该分项工程全部工作内容和环境保护及安全文明施工等全部费用。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</si>
  <si>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50mm厚B1级难燃型挤塑聚苯板</t>
  </si>
  <si>
    <t>外挑构件水滴槽</t>
  </si>
  <si>
    <t>【内容】包含但不限于材料到场堆码、材料倒运（含一次和多次倒运）、垂直运输、成品保护、材料场内搬运、基底清理、放线、拌制、铺设20mm厚1: 2.5水泥砂桨（掺4%防水剂）保护层找坡，板面和侧墙面转角处防水砂浆R=50圆倒角，板外侧设置一圈成品水滴槽（10*10），养护、操作支架安拆等以及安全文明施工等完成该分项工程施工图纸内全部工作内容。
【费用】材料、机械设备、小型工器具、周转材料及劳保用品由分包人提供；完成该分项工程全部工作内容和环境保护及安全文明施工等全部费用。
【工程量计算】工程量按设计图纸内分包人实际完成工程量计算。</t>
  </si>
  <si>
    <t>外挑构件1.5厚JS聚合物防水涂料</t>
  </si>
  <si>
    <t>【内容】包含但不限于材料到场堆码、材料倒运（含一次和多次倒运）、垂直运输、成品保护、材料场内搬运、清理基面、放线、涂刷底层、铺贴卷材、提浆、排气、晾放、搭接边密封、卷材收头、密封、拌制、铺设1.5mmJSII型聚合物水泥防水涂料、养护、操作支架安拆等以及安全文明施工等完成该分项工程施工图纸内全部工作内容。
【费用】防水涂料由承包人提供，其他材料、机械设备、小型工器具、周转材料及劳保用品由分包人提供；完成该分项工程全部工作内容和环境保护及安全文明施工等全部费用。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</si>
  <si>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五</t>
  </si>
  <si>
    <t>装饰装修</t>
  </si>
  <si>
    <t>涂料顶棚</t>
  </si>
  <si>
    <t>【内容】包含但不限于施工图纸范围顶棚需装修的项目；封洞堵眼、局部打凿修平；柱、内墙面的基层处理和抹灰；房间天棚、楼梯间天棚；10mm厚1:1:4水泥石灰砂浆、3mm厚1:2.5水泥砂浆、满刮腻子磨平、喷白色无机涂料以及安全文明施工等完成该分项工程全部工作内容。
【费用】涂料由承包人提供，其他材料、机械设备、小型工器具、周转材料及劳保用品由分包人提供；完成该分项工程全部工作内容和环境保护及安全文明施工等全部费用。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</si>
  <si>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t>
  </si>
  <si>
    <t>防滑耐磨地砖楼面</t>
  </si>
  <si>
    <t>【内容】包含但不限于材料到场堆码、材料倒运（含一次和多次倒运）、垂直运输、成品保护、材料场内搬运、清理基面、放线、铺设混凝土、振捣或滚压密实、拍边修整、养护、模板、细石混凝土找坡、20mm厚1：2干硬水泥砂浆粘合、地砖面层、白水泥勾缝等以及安全文明施工等完成该分项工程施工图纸内全部工作内容。
【费用】细石混凝土、地砖由承包人提供，其他材料、机械设备、小型工器具、周转材料及劳保用品由分包人提供；完成该分项工程全部工作内容和环境保护及安全文明施工等全部费用。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</si>
  <si>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防静电陶瓷架空楼面</t>
  </si>
  <si>
    <t>【内容】包含但不限于材料到场堆码、材料倒运（含一次和多次倒运）、垂直运输、成品保护、材料场内搬运、清理基面、放线、铺设混凝土、振捣或滚压密实、拍边修整、养护、模板、水泥浆一道、20mm厚1:2.5水泥砂浆找平层抹平压光、自干型绝缘漆三道、防静电铜箔网接地、防静电陶瓷架空地板铺设，等以及安全文明施工等完成该分项工程施工图纸内全部工作内容。
【费用】防静电铜箔网接地、防静电陶瓷架空地板由承包人提供，其他材料、机械设备、小型工器具、周转材料及劳保用品由分包人提供；完成该分项工程全部工作内容和环境保护及安全文明施工等全部费用。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</si>
  <si>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水泥基自流平楼面</t>
  </si>
  <si>
    <t>【内容】包含但不限于材料到场堆码、材料倒运（含一次和多次倒运）、垂直运输、成品保护、材料场内搬运、清理基面、放线、铺设混凝土、振捣或滚压密实、拍边修整、养护、模板、c20混凝土、40mm厚c20细石混凝土、水泥基自流平界面剂两道、10-12厚水泥基自流平一道，等以及安全文明施工等完成该分项工程施工图纸内全部工作内容。
【费用】C20细石、混凝土、水泥基由承包人提供，其他材料、机械设备、小型工器具、周转材料及劳保用品由分包人提供；完成该分项工程全部工作内容和环境保护及安全文明施工等全部费用。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</si>
  <si>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无机涂料内墙面</t>
  </si>
  <si>
    <t>【内容】包含但不限于施工图纸范围内墙需装修的项目；封洞堵眼、局部打凿修平；柱、内墙面的基层处理和抹灰；房间墙面、楼梯间墙面；9mm厚1:1:6水泥石灰砂浆打底扫毛、7mm厚1:1:6水泥石灰砂浆垫层找平、5mm厚1:0.3:2.5水泥石灰砂浆罩面赶光、满刮腻子一道磨平、喷白色无机涂料以及安全文明施工等完成该分项工程全部工作内容。
【费用】涂料由承包人提供，其他材料、机械设备、小型工器具、周转材料及劳保用品由分包人提供；完成该分项工程全部工作内容和环境保护及安全文明施工等全部费用。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</si>
  <si>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瓷砖踢脚</t>
  </si>
  <si>
    <t>【内容】包含但不限于施工图纸范围踢脚需装修的项目；封洞堵眼、局部打凿修平；柱、内墙面的基层处理和抹灰；房间踢脚；剔除120mm高墙面抹灰层、15mm厚1:3水泥砂浆找平、刷素水泥浆一道、5mm厚1:1水泥砂浆镶贴、6mm厚100*600陶瓷砖踢脚线，白水泥勾缝以及安全文明施工等完成该分项工程全部工作内容。
【费用】陶瓷砖由承包人提供，其他材料、机械设备、小型工器具、周转材料及劳保用品由分包人提供；完成该分项工程全部工作内容和环境保护及安全文明施工等全部费用。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</si>
  <si>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不锈钢静电踢脚</t>
  </si>
  <si>
    <t>【内容】包含但不限于施工图纸范围踢脚需装修的项目；封洞堵眼、局部打凿修平；柱、内墙面的基层处理和抹灰；房间踢脚；水泥钉固定踢脚上端、3mm外加剂专用砂浆抹基底刮糙、10mm厚1:3水泥砂浆压实抹平、金属踢脚板下端水泥钉钉入地面垫层，以及安全文明施工等完成该分项工程全部工作内容。
【费用】金属踢脚板由承包人提供，其他材料、机械设备、小型工器具、周转材料及劳保用品由分包人提供；完成该分项工程全部工作内容和环境保护及安全文明施工等全部费用。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</si>
  <si>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室外踏步</t>
  </si>
  <si>
    <t>【内容】包含但不限于材料到场堆码、材料倒运（含一次和多次倒运）、垂直运输、成品保护、材料场内搬运、清理基面、放线、铺设混凝土、振捣或滚压密实、拍边修整、养护、模板、60mm厚c20混凝土面层（1：1水泥沙子压实赶光）、HRB400 8 @150*150钢丝网片、300厚5-32卵石灌M2.5混合砂浆、素土夯实，等以及安全文明施工等完成该分项工程施工图纸内全部工作内容。
【费用】钢丝网片、卵石由承包人提供，其他材料、机械设备、小型工器具、周转材料及劳保用品由分包人提供；完成该分项工程全部工作内容和环境保护及安全文明施工等全部费用。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</si>
  <si>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室外坡道</t>
  </si>
  <si>
    <t>【内容】包含但不限于材料到场堆码、材料倒运（含一次和多次倒运）、垂直运输、成品保护、材料场内搬运、清理基面、放线、铺设混凝土、振捣或滚压密实、拍边修整、养护、模板、20mm厚铁屑水泥砂浆面层、100mm厚c20混凝土、300厚10-40卵石灌M2.5混合砂浆、素土夯实，等以及安全文明施工等完成该分项工程施工图纸内全部工作内容。
【费用】混凝土、卵石由承包人提供，其他材料、机械设备、小型工器具、周转材料及劳保用品由分包人提供；完成该分项工程全部工作内容和环境保护及安全文明施工等全部费用。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</si>
  <si>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室外散水</t>
  </si>
  <si>
    <t>【内容】包含但不限于材料到场堆码、材料倒运（含一次和多次倒运）、垂直运输、成品保护、材料场内搬运、沟槽开挖、修整、清理基面、放线、铺设混凝土、振捣或滚压密实、拍边修整、养护、模板、60mm厚c20混凝土面层（1：1水泥沙子压实赶光）、150厚5-32卵石灌M2.5混合砂浆、素土夯实，等以及安全文明施工等完成该分项工程施工图纸内全部工作内容。
【费用】混凝土、卵石由承包人提供，其他材料、机械设备、小型工器具、周转材料及劳保用品由分包人提供；完成该分项工程全部工作内容和环境保护及安全文明施工等全部费用。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</si>
  <si>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路沿石</t>
  </si>
  <si>
    <t>【内容】包含但不限于包括砼浇筑、振捣、养护、清理、安全文明施工等完成该分项工程全部工作内容等以及安全文明施工等完成该分项工程施工图纸内全部工作内容。
【费用】混凝土由承包人提供，其他材料、机械设备、小型工器具、周转材料及劳保用品由分包人提供；完成该分项工程全部工作内容和环境保护及安全文明施工等全部费用。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</si>
  <si>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普通门</t>
  </si>
  <si>
    <t>【内容】包含但不限于材料到场堆码、材料倒运（含一次和多次倒运）、垂直运输、成品保护、材料场内搬运、成品钢质防盗门安装等以及安全文明施工等完成该分项工程施工图纸内全部工作内容。
【费用】门窗由承包人提供，其他材料、机械设备、小型工器具、周转材料及劳保用品由分包人提供；完成该分项工程全部工作内容和环境保护及安全文明施工等全部费用。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</si>
  <si>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个</t>
  </si>
  <si>
    <t>甲级防火门</t>
  </si>
  <si>
    <t>【内容】包含但不限于材料到场堆码、材料倒运（含一次和多次倒运）、垂直运输、成品保护、材料场内搬运、甲级钢质防火门安装等以及安全文明施工等完成该分项工程施工图纸内全部工作内容。
【费用】门窗由承包人提供，其他材料、机械设备、小型工器具、周转材料及劳保用品由分包人提供；完成该分项工程全部工作内容和环境保护及安全文明施工等全部费用。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</si>
  <si>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防火卷帘门</t>
  </si>
  <si>
    <t>【内容】包含但不限于材料到场堆码、材料倒运（含一次和多次倒运）、垂直运输、成品保护、材料场内搬运、防火卷帘门安装等以及安全文明施工等完成该分项工程施工图纸内全部工作内容。
【费用】门窗由承包人提供，其他材料、机械设备、小型工器具、周转材料及劳保用品由分包人提供；完成该分项工程全部工作内容和环境保护及安全文明施工等全部费用。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</si>
  <si>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百叶窗</t>
  </si>
  <si>
    <t>【内容】包含但不限于材料到场堆码、材料倒运（含一次和多次倒运）、垂直运输、成品保护、材料场内搬运、防雨百叶窗安装等以及安全文明施工等完成该分项工程施工图纸内全部工作内容。
【费用】门窗由承包人提供，其他材料、机械设备、小型工器具、周转材料及劳保用品由分包人提供；完成该分项工程全部工作内容和环境保护及安全文明施工等全部费用。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</si>
  <si>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普通窗</t>
  </si>
  <si>
    <t>【内容】包含但不限于材料到场堆码、材料倒运（含一次和多次倒运）、垂直运输、成品保护、材料场内搬运、透光透明隔热铝合金型材多腔密封型材门安装等以及安全文明施工等完成该分项工程施工图纸内全部工作内容。
【费用】门窗由承包人提供，其他材料、机械设备、小型工器具、周转材料及劳保用品由分包人提供；完成该分项工程全部工作内容和环境保护及安全文明施工等全部费用。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</si>
  <si>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室外排水沟</t>
  </si>
  <si>
    <t>室外电缆沟</t>
  </si>
  <si>
    <t>【内容】包含但不限于沟槽开挖、修整、模板制作及安拆、成品盖板安装、电缆沟配套金属封堵板、混凝土浇筑、施工缝、沉降缝、养护、完工清理、场内材料运输及安全文明施工等完成该项目的所有工作内容。
【费用】混凝土由承包人提供；其他材料、小型工器具、周转材料及劳保用品由分包人提供；完成该分项工程全部工作内容所需的全部费用。
【工程量计算】工程量按设计图纸内分包人实际完成工程量计算。</t>
  </si>
  <si>
    <t>室外围墙</t>
  </si>
  <si>
    <t>合计</t>
  </si>
  <si>
    <t>1、表中数量为暂估工程量，不作为结算依据，且表中单价不按工程量的大小变化而调整。最终结算以设计图纸为依据，在设计图纸内经双方共同确认的工程量计量。
2、以上清单项包含了新房子隧道进出口降压所二次结构、防水、保温、装修清单子目全部费用，工程量清单包含了施工图纸内所有工作内容（包括图纸显示和未显示的内容），清单未单列的项目分摊在各项目的综合单价中，不再另行支付。
3、由承包人提供的材料，分包人自行考虑损耗，分摊到综合单价中；承包人按设计净数量交由分包人使用，超出部分按承包人采购价格在结算中扣回。
4、单价内分包人已充分考虑人工、材料、机械、保险、劳动保护、文明施工、安全措施、税金、各项管理费、利润等为完成本分包工程所需的一切费用及其市场价格的变化趋势及风险。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</si>
</sst>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9"/>
      <name val="宋体"/>
      <charset val="134"/>
    </font>
    <font>
      <b/>
      <sz val="9"/>
      <name val="宋体"/>
      <charset val="134"/>
    </font>
    <font>
      <sz val="11"/>
      <name val="宋体"/>
      <charset val="134"/>
      <scheme val="minor"/>
    </font>
    <font>
      <b/>
      <sz val="16"/>
      <name val="宋体"/>
      <charset val="134"/>
    </font>
    <font>
      <sz val="9"/>
      <color theme="1"/>
      <name val="宋体"/>
      <charset val="134"/>
    </font>
    <font>
      <sz val="9"/>
      <color theme="1"/>
      <name val="宋体"/>
      <charset val="134"/>
      <scheme val="minor"/>
    </font>
    <font>
      <b/>
      <sz val="10"/>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176"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NumberFormat="1" applyFont="1" applyFill="1" applyBorder="1" applyAlignment="1">
      <alignment horizontal="center" vertical="center"/>
    </xf>
    <xf numFmtId="9"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 fillId="0" borderId="0" xfId="0" applyFont="1" applyFill="1" applyBorder="1" applyAlignment="1">
      <alignment horizontal="left" vertical="distributed" wrapText="1"/>
    </xf>
    <xf numFmtId="0" fontId="1" fillId="0" borderId="0" xfId="0" applyNumberFormat="1" applyFont="1" applyFill="1" applyBorder="1" applyAlignment="1">
      <alignment horizontal="left" vertical="distributed" wrapText="1"/>
    </xf>
    <xf numFmtId="9" fontId="1" fillId="0" borderId="0" xfId="0" applyNumberFormat="1" applyFont="1" applyFill="1" applyBorder="1" applyAlignment="1">
      <alignment horizontal="left" vertical="distributed"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6"/>
  <sheetViews>
    <sheetView tabSelected="1" view="pageBreakPreview" zoomScaleNormal="100" topLeftCell="A34" workbookViewId="0">
      <selection activeCell="C37" sqref="C37"/>
    </sheetView>
  </sheetViews>
  <sheetFormatPr defaultColWidth="9.28703703703704" defaultRowHeight="65" customHeight="1"/>
  <cols>
    <col min="1" max="1" width="4.40740740740741" style="6" customWidth="1"/>
    <col min="2" max="2" width="11.5555555555556" style="6" customWidth="1"/>
    <col min="3" max="3" width="67.7777777777778" style="7" customWidth="1"/>
    <col min="4" max="4" width="4.12962962962963" style="6" customWidth="1"/>
    <col min="5" max="5" width="8.76851851851852" style="8" customWidth="1"/>
    <col min="6" max="6" width="8.77777777777778" style="8" customWidth="1"/>
    <col min="7" max="7" width="4.78703703703704" style="9" customWidth="1"/>
    <col min="8" max="8" width="8.77777777777778" style="8" customWidth="1"/>
    <col min="9" max="9" width="9.87962962962963" style="8" customWidth="1"/>
    <col min="10" max="10" width="7.12037037037037" style="8" customWidth="1"/>
    <col min="11" max="11" width="9.28703703703704" style="1"/>
    <col min="12" max="14" width="9.62962962962963" style="1"/>
    <col min="15" max="15" width="10.1296296296296" style="1"/>
    <col min="16" max="16" width="9.28703703703704" style="1"/>
    <col min="17" max="17" width="9.62962962962963" style="1"/>
    <col min="18" max="16384" width="9.28703703703704" style="1"/>
  </cols>
  <sheetData>
    <row r="1" s="1" customFormat="1" ht="30" customHeight="1" spans="1:10">
      <c r="A1" s="10" t="s">
        <v>0</v>
      </c>
      <c r="B1" s="10"/>
      <c r="C1" s="11"/>
      <c r="D1" s="10"/>
      <c r="E1" s="12"/>
      <c r="F1" s="12"/>
      <c r="G1" s="13"/>
      <c r="H1" s="12"/>
      <c r="I1" s="12"/>
      <c r="J1" s="12"/>
    </row>
    <row r="2" s="1" customFormat="1" ht="30" customHeight="1" spans="1:10">
      <c r="A2" s="14" t="s">
        <v>1</v>
      </c>
      <c r="B2" s="14" t="s">
        <v>2</v>
      </c>
      <c r="C2" s="14" t="s">
        <v>3</v>
      </c>
      <c r="D2" s="14" t="s">
        <v>4</v>
      </c>
      <c r="E2" s="15" t="s">
        <v>5</v>
      </c>
      <c r="F2" s="15" t="s">
        <v>6</v>
      </c>
      <c r="G2" s="16" t="s">
        <v>7</v>
      </c>
      <c r="H2" s="15" t="s">
        <v>8</v>
      </c>
      <c r="I2" s="15" t="s">
        <v>9</v>
      </c>
      <c r="J2" s="15" t="s">
        <v>10</v>
      </c>
    </row>
    <row r="3" s="1" customFormat="1" ht="30" customHeight="1" spans="1:10">
      <c r="A3" s="14" t="s">
        <v>11</v>
      </c>
      <c r="B3" s="14" t="s">
        <v>12</v>
      </c>
      <c r="C3" s="14"/>
      <c r="D3" s="14"/>
      <c r="E3" s="15"/>
      <c r="F3" s="15"/>
      <c r="G3" s="16"/>
      <c r="H3" s="15"/>
      <c r="I3" s="15"/>
      <c r="J3" s="15"/>
    </row>
    <row r="4" s="1" customFormat="1" ht="111" customHeight="1" spans="1:15">
      <c r="A4" s="17">
        <v>1</v>
      </c>
      <c r="B4" s="17" t="s">
        <v>13</v>
      </c>
      <c r="C4" s="18" t="s">
        <v>14</v>
      </c>
      <c r="D4" s="17" t="s">
        <v>15</v>
      </c>
      <c r="E4" s="19">
        <f>((0.5+0.07+0.26+0.08+0.3+1.76+0.7+0.7+0.17+0.65+1.34+0.4+0.2+0.71+0.63+0.08+0.67+0.88+0.12+0.37+0.12+0.12+0.29+0.12+0.47+0.06+0.2+0.2+1.12+0.2+0.38+0.42)*4.3+(1.24+0.24+0.14+0.4+0.18+0.4+0.18)*3.1)*2</f>
        <v>140.13</v>
      </c>
      <c r="F4" s="20"/>
      <c r="G4" s="21"/>
      <c r="H4" s="20"/>
      <c r="I4" s="20"/>
      <c r="J4" s="20"/>
      <c r="M4" s="1">
        <f>0.5+0.07+0.26+0.08+0.3+1.76+0.7+0.7+0.17+0.65+1.34+0.4+0.2+0.71+0.63+0.08+0.67+0.88+0.12+0.37+0.12+0.12+0.29+0.12+0.47+0.06+0.2+0.2+1.12+0.2+0.38+0.42</f>
        <v>14.29</v>
      </c>
      <c r="N4" s="1">
        <f>M4/0.2</f>
        <v>71.45</v>
      </c>
      <c r="O4" s="1">
        <f>N4*9*0.222/1000</f>
        <v>0.1427571</v>
      </c>
    </row>
    <row r="5" s="1" customFormat="1" ht="102" customHeight="1" spans="1:13">
      <c r="A5" s="17">
        <v>2</v>
      </c>
      <c r="B5" s="17" t="s">
        <v>16</v>
      </c>
      <c r="C5" s="18" t="s">
        <v>17</v>
      </c>
      <c r="D5" s="17" t="s">
        <v>15</v>
      </c>
      <c r="E5" s="19">
        <f>25*2</f>
        <v>50</v>
      </c>
      <c r="F5" s="20"/>
      <c r="G5" s="21"/>
      <c r="H5" s="20"/>
      <c r="I5" s="20"/>
      <c r="J5" s="20"/>
      <c r="L5" s="2"/>
      <c r="M5" s="2"/>
    </row>
    <row r="6" s="2" customFormat="1" ht="108" customHeight="1" spans="1:10">
      <c r="A6" s="17">
        <v>3</v>
      </c>
      <c r="B6" s="17" t="s">
        <v>18</v>
      </c>
      <c r="C6" s="18" t="s">
        <v>19</v>
      </c>
      <c r="D6" s="17" t="s">
        <v>20</v>
      </c>
      <c r="E6" s="19">
        <v>4</v>
      </c>
      <c r="F6" s="20"/>
      <c r="G6" s="21"/>
      <c r="H6" s="20"/>
      <c r="I6" s="20"/>
      <c r="J6" s="20"/>
    </row>
    <row r="7" s="2" customFormat="1" ht="82" customHeight="1" spans="1:10">
      <c r="A7" s="17">
        <v>4</v>
      </c>
      <c r="B7" s="17" t="s">
        <v>21</v>
      </c>
      <c r="C7" s="18" t="s">
        <v>22</v>
      </c>
      <c r="D7" s="17" t="s">
        <v>23</v>
      </c>
      <c r="E7" s="19">
        <v>2000</v>
      </c>
      <c r="F7" s="20"/>
      <c r="G7" s="21"/>
      <c r="H7" s="20"/>
      <c r="I7" s="20"/>
      <c r="J7" s="20"/>
    </row>
    <row r="8" s="2" customFormat="1" ht="80" customHeight="1" spans="1:10">
      <c r="A8" s="17">
        <v>5</v>
      </c>
      <c r="B8" s="22" t="s">
        <v>24</v>
      </c>
      <c r="C8" s="18" t="s">
        <v>25</v>
      </c>
      <c r="D8" s="17" t="s">
        <v>26</v>
      </c>
      <c r="E8" s="19">
        <v>600</v>
      </c>
      <c r="F8" s="20"/>
      <c r="G8" s="21"/>
      <c r="H8" s="20"/>
      <c r="I8" s="20"/>
      <c r="J8" s="20"/>
    </row>
    <row r="9" s="2" customFormat="1" ht="33" customHeight="1" spans="1:10">
      <c r="A9" s="14" t="s">
        <v>27</v>
      </c>
      <c r="B9" s="23" t="s">
        <v>28</v>
      </c>
      <c r="C9" s="18"/>
      <c r="D9" s="17"/>
      <c r="E9" s="19"/>
      <c r="F9" s="20"/>
      <c r="G9" s="21"/>
      <c r="H9" s="20"/>
      <c r="I9" s="20"/>
      <c r="J9" s="20"/>
    </row>
    <row r="10" s="2" customFormat="1" ht="86" customHeight="1" spans="1:10">
      <c r="A10" s="17">
        <v>1</v>
      </c>
      <c r="B10" s="22" t="s">
        <v>29</v>
      </c>
      <c r="C10" s="18" t="s">
        <v>30</v>
      </c>
      <c r="D10" s="17" t="s">
        <v>15</v>
      </c>
      <c r="E10" s="19">
        <f>257.7*2*0.1</f>
        <v>51.54</v>
      </c>
      <c r="F10" s="20"/>
      <c r="G10" s="21"/>
      <c r="H10" s="20"/>
      <c r="I10" s="20"/>
      <c r="J10" s="20"/>
    </row>
    <row r="11" s="2" customFormat="1" ht="86" customHeight="1" spans="1:10">
      <c r="A11" s="17">
        <v>2</v>
      </c>
      <c r="B11" s="22" t="s">
        <v>31</v>
      </c>
      <c r="C11" s="18" t="s">
        <v>32</v>
      </c>
      <c r="D11" s="17" t="s">
        <v>26</v>
      </c>
      <c r="E11" s="19">
        <f t="shared" ref="E10:E13" si="0">257.7*2</f>
        <v>515.4</v>
      </c>
      <c r="F11" s="20"/>
      <c r="G11" s="21"/>
      <c r="H11" s="20"/>
      <c r="I11" s="20"/>
      <c r="J11" s="20"/>
    </row>
    <row r="12" s="2" customFormat="1" ht="86" customHeight="1" spans="1:10">
      <c r="A12" s="17">
        <v>3</v>
      </c>
      <c r="B12" s="22" t="s">
        <v>33</v>
      </c>
      <c r="C12" s="18" t="s">
        <v>34</v>
      </c>
      <c r="D12" s="17" t="s">
        <v>26</v>
      </c>
      <c r="E12" s="19">
        <f t="shared" si="0"/>
        <v>515.4</v>
      </c>
      <c r="F12" s="20"/>
      <c r="G12" s="21"/>
      <c r="H12" s="20"/>
      <c r="I12" s="20"/>
      <c r="J12" s="20"/>
    </row>
    <row r="13" s="2" customFormat="1" ht="108" customHeight="1" spans="1:10">
      <c r="A13" s="17">
        <v>4</v>
      </c>
      <c r="B13" s="22" t="s">
        <v>35</v>
      </c>
      <c r="C13" s="18" t="s">
        <v>36</v>
      </c>
      <c r="D13" s="17" t="s">
        <v>26</v>
      </c>
      <c r="E13" s="19">
        <f t="shared" si="0"/>
        <v>515.4</v>
      </c>
      <c r="F13" s="20"/>
      <c r="G13" s="21"/>
      <c r="H13" s="20"/>
      <c r="I13" s="20"/>
      <c r="J13" s="20"/>
    </row>
    <row r="14" s="2" customFormat="1" ht="99" customHeight="1" spans="1:10">
      <c r="A14" s="17">
        <v>5</v>
      </c>
      <c r="B14" s="22" t="s">
        <v>37</v>
      </c>
      <c r="C14" s="18" t="s">
        <v>38</v>
      </c>
      <c r="D14" s="17" t="s">
        <v>15</v>
      </c>
      <c r="E14" s="19">
        <v>16</v>
      </c>
      <c r="F14" s="20"/>
      <c r="G14" s="21"/>
      <c r="H14" s="20"/>
      <c r="I14" s="20"/>
      <c r="J14" s="20"/>
    </row>
    <row r="15" s="2" customFormat="1" ht="99" customHeight="1" spans="1:10">
      <c r="A15" s="17">
        <v>6</v>
      </c>
      <c r="B15" s="17" t="s">
        <v>39</v>
      </c>
      <c r="C15" s="18" t="s">
        <v>40</v>
      </c>
      <c r="D15" s="17" t="s">
        <v>26</v>
      </c>
      <c r="E15" s="19">
        <f t="shared" ref="E15:E17" si="1">75*3.3*2</f>
        <v>495</v>
      </c>
      <c r="F15" s="20"/>
      <c r="G15" s="21"/>
      <c r="H15" s="20"/>
      <c r="I15" s="20"/>
      <c r="J15" s="20"/>
    </row>
    <row r="16" s="2" customFormat="1" ht="99" customHeight="1" spans="1:10">
      <c r="A16" s="17">
        <v>7</v>
      </c>
      <c r="B16" s="22" t="s">
        <v>41</v>
      </c>
      <c r="C16" s="18" t="s">
        <v>42</v>
      </c>
      <c r="D16" s="17" t="s">
        <v>26</v>
      </c>
      <c r="E16" s="19">
        <f t="shared" si="1"/>
        <v>495</v>
      </c>
      <c r="F16" s="20"/>
      <c r="G16" s="21"/>
      <c r="H16" s="20"/>
      <c r="I16" s="20"/>
      <c r="J16" s="20"/>
    </row>
    <row r="17" s="2" customFormat="1" ht="99" customHeight="1" spans="1:10">
      <c r="A17" s="17">
        <v>7</v>
      </c>
      <c r="B17" s="22" t="s">
        <v>43</v>
      </c>
      <c r="C17" s="18" t="s">
        <v>44</v>
      </c>
      <c r="D17" s="17" t="s">
        <v>45</v>
      </c>
      <c r="E17" s="19">
        <f>72*2</f>
        <v>144</v>
      </c>
      <c r="F17" s="20"/>
      <c r="G17" s="21"/>
      <c r="H17" s="20"/>
      <c r="I17" s="20"/>
      <c r="J17" s="20"/>
    </row>
    <row r="18" s="2" customFormat="1" ht="36" customHeight="1" spans="1:10">
      <c r="A18" s="14" t="s">
        <v>46</v>
      </c>
      <c r="B18" s="14" t="s">
        <v>47</v>
      </c>
      <c r="C18" s="18"/>
      <c r="D18" s="17"/>
      <c r="E18" s="19"/>
      <c r="F18" s="20"/>
      <c r="G18" s="21"/>
      <c r="H18" s="20"/>
      <c r="I18" s="20"/>
      <c r="J18" s="20"/>
    </row>
    <row r="19" s="2" customFormat="1" ht="99" customHeight="1" spans="1:10">
      <c r="A19" s="17">
        <v>1</v>
      </c>
      <c r="B19" s="24" t="s">
        <v>48</v>
      </c>
      <c r="C19" s="18" t="s">
        <v>49</v>
      </c>
      <c r="D19" s="17" t="s">
        <v>26</v>
      </c>
      <c r="E19" s="19">
        <f>82*4.9*2</f>
        <v>803.6</v>
      </c>
      <c r="F19" s="20"/>
      <c r="G19" s="21"/>
      <c r="H19" s="20"/>
      <c r="I19" s="20"/>
      <c r="J19" s="20"/>
    </row>
    <row r="20" s="2" customFormat="1" ht="99" customHeight="1" spans="1:10">
      <c r="A20" s="17">
        <v>2</v>
      </c>
      <c r="B20" s="24" t="s">
        <v>50</v>
      </c>
      <c r="C20" s="18" t="s">
        <v>51</v>
      </c>
      <c r="D20" s="17" t="s">
        <v>26</v>
      </c>
      <c r="E20" s="19">
        <f>82*4.9*2</f>
        <v>803.6</v>
      </c>
      <c r="F20" s="20"/>
      <c r="G20" s="21"/>
      <c r="H20" s="20"/>
      <c r="I20" s="20"/>
      <c r="J20" s="20"/>
    </row>
    <row r="21" s="2" customFormat="1" ht="99" customHeight="1" spans="1:10">
      <c r="A21" s="17">
        <v>3</v>
      </c>
      <c r="B21" s="24" t="s">
        <v>52</v>
      </c>
      <c r="C21" s="18" t="s">
        <v>53</v>
      </c>
      <c r="D21" s="17" t="s">
        <v>26</v>
      </c>
      <c r="E21" s="19">
        <f>23*4.9*2</f>
        <v>225.4</v>
      </c>
      <c r="F21" s="20"/>
      <c r="G21" s="21"/>
      <c r="H21" s="20"/>
      <c r="I21" s="20"/>
      <c r="J21" s="20"/>
    </row>
    <row r="22" s="2" customFormat="1" ht="99" customHeight="1" spans="1:10">
      <c r="A22" s="17">
        <v>4</v>
      </c>
      <c r="B22" s="24" t="s">
        <v>54</v>
      </c>
      <c r="C22" s="18" t="s">
        <v>55</v>
      </c>
      <c r="D22" s="17" t="s">
        <v>26</v>
      </c>
      <c r="E22" s="19">
        <f>82*4.9*2</f>
        <v>803.6</v>
      </c>
      <c r="F22" s="20"/>
      <c r="G22" s="21"/>
      <c r="H22" s="20"/>
      <c r="I22" s="20"/>
      <c r="J22" s="20"/>
    </row>
    <row r="23" s="2" customFormat="1" ht="45" customHeight="1" spans="1:10">
      <c r="A23" s="14" t="s">
        <v>56</v>
      </c>
      <c r="B23" s="14" t="s">
        <v>57</v>
      </c>
      <c r="C23" s="18"/>
      <c r="D23" s="17"/>
      <c r="E23" s="19"/>
      <c r="F23" s="20"/>
      <c r="G23" s="21"/>
      <c r="H23" s="20"/>
      <c r="I23" s="20"/>
      <c r="J23" s="20"/>
    </row>
    <row r="24" s="2" customFormat="1" ht="99" customHeight="1" spans="1:10">
      <c r="A24" s="17">
        <v>1</v>
      </c>
      <c r="B24" s="17" t="s">
        <v>58</v>
      </c>
      <c r="C24" s="18" t="s">
        <v>59</v>
      </c>
      <c r="D24" s="17" t="s">
        <v>26</v>
      </c>
      <c r="E24" s="19">
        <f t="shared" ref="E24:E26" si="2">291*2</f>
        <v>582</v>
      </c>
      <c r="F24" s="20"/>
      <c r="G24" s="21"/>
      <c r="H24" s="20"/>
      <c r="I24" s="20"/>
      <c r="J24" s="20"/>
    </row>
    <row r="25" s="2" customFormat="1" ht="99" customHeight="1" spans="1:10">
      <c r="A25" s="17">
        <v>2</v>
      </c>
      <c r="B25" s="17" t="s">
        <v>60</v>
      </c>
      <c r="C25" s="18" t="s">
        <v>61</v>
      </c>
      <c r="D25" s="17" t="s">
        <v>26</v>
      </c>
      <c r="E25" s="19">
        <f t="shared" si="2"/>
        <v>582</v>
      </c>
      <c r="F25" s="20"/>
      <c r="G25" s="21"/>
      <c r="H25" s="20"/>
      <c r="I25" s="20"/>
      <c r="J25" s="20"/>
    </row>
    <row r="26" s="2" customFormat="1" ht="99" customHeight="1" spans="1:10">
      <c r="A26" s="17">
        <v>3</v>
      </c>
      <c r="B26" s="17" t="s">
        <v>62</v>
      </c>
      <c r="C26" s="18" t="s">
        <v>63</v>
      </c>
      <c r="D26" s="17" t="s">
        <v>26</v>
      </c>
      <c r="E26" s="19">
        <f t="shared" si="2"/>
        <v>582</v>
      </c>
      <c r="F26" s="20"/>
      <c r="G26" s="21"/>
      <c r="H26" s="20"/>
      <c r="I26" s="20"/>
      <c r="J26" s="20"/>
    </row>
    <row r="27" s="2" customFormat="1" ht="99" customHeight="1" spans="1:10">
      <c r="A27" s="17">
        <v>4</v>
      </c>
      <c r="B27" s="17" t="s">
        <v>64</v>
      </c>
      <c r="C27" s="18" t="s">
        <v>65</v>
      </c>
      <c r="D27" s="17" t="s">
        <v>26</v>
      </c>
      <c r="E27" s="19">
        <f>364*2</f>
        <v>728</v>
      </c>
      <c r="F27" s="20"/>
      <c r="G27" s="21"/>
      <c r="H27" s="20"/>
      <c r="I27" s="20"/>
      <c r="J27" s="20"/>
    </row>
    <row r="28" s="2" customFormat="1" ht="99" customHeight="1" spans="1:10">
      <c r="A28" s="17">
        <v>5</v>
      </c>
      <c r="B28" s="24" t="s">
        <v>66</v>
      </c>
      <c r="C28" s="18" t="s">
        <v>67</v>
      </c>
      <c r="D28" s="17" t="s">
        <v>26</v>
      </c>
      <c r="E28" s="19">
        <f>291*2</f>
        <v>582</v>
      </c>
      <c r="F28" s="20"/>
      <c r="G28" s="21"/>
      <c r="H28" s="20"/>
      <c r="I28" s="20"/>
      <c r="J28" s="20"/>
    </row>
    <row r="29" s="2" customFormat="1" ht="99" customHeight="1" spans="1:10">
      <c r="A29" s="17">
        <v>6</v>
      </c>
      <c r="B29" s="17" t="s">
        <v>68</v>
      </c>
      <c r="C29" s="18" t="s">
        <v>40</v>
      </c>
      <c r="D29" s="17" t="s">
        <v>26</v>
      </c>
      <c r="E29" s="19">
        <f>291*2</f>
        <v>582</v>
      </c>
      <c r="F29" s="20"/>
      <c r="G29" s="21"/>
      <c r="H29" s="20"/>
      <c r="I29" s="20"/>
      <c r="J29" s="20"/>
    </row>
    <row r="30" s="2" customFormat="1" ht="98" customHeight="1" spans="1:10">
      <c r="A30" s="17">
        <v>7</v>
      </c>
      <c r="B30" s="17" t="s">
        <v>69</v>
      </c>
      <c r="C30" s="18" t="s">
        <v>70</v>
      </c>
      <c r="D30" s="17" t="s">
        <v>26</v>
      </c>
      <c r="E30" s="19">
        <v>60</v>
      </c>
      <c r="F30" s="20"/>
      <c r="G30" s="21"/>
      <c r="H30" s="20"/>
      <c r="I30" s="20"/>
      <c r="J30" s="20"/>
    </row>
    <row r="31" s="3" customFormat="1" ht="108" customHeight="1" spans="1:10">
      <c r="A31" s="17">
        <v>8</v>
      </c>
      <c r="B31" s="17" t="s">
        <v>71</v>
      </c>
      <c r="C31" s="18" t="s">
        <v>72</v>
      </c>
      <c r="D31" s="17" t="s">
        <v>26</v>
      </c>
      <c r="E31" s="19">
        <v>60</v>
      </c>
      <c r="F31" s="25"/>
      <c r="G31" s="26"/>
      <c r="H31" s="25"/>
      <c r="I31" s="25"/>
      <c r="J31" s="25"/>
    </row>
    <row r="32" s="3" customFormat="1" ht="42" customHeight="1" spans="1:10">
      <c r="A32" s="14" t="s">
        <v>73</v>
      </c>
      <c r="B32" s="14" t="s">
        <v>74</v>
      </c>
      <c r="C32" s="18"/>
      <c r="D32" s="17"/>
      <c r="E32" s="19"/>
      <c r="F32" s="25"/>
      <c r="G32" s="26"/>
      <c r="H32" s="25"/>
      <c r="I32" s="25"/>
      <c r="J32" s="25"/>
    </row>
    <row r="33" s="3" customFormat="1" ht="90" customHeight="1" spans="1:10">
      <c r="A33" s="17">
        <v>1</v>
      </c>
      <c r="B33" s="17" t="s">
        <v>75</v>
      </c>
      <c r="C33" s="18" t="s">
        <v>76</v>
      </c>
      <c r="D33" s="17" t="s">
        <v>77</v>
      </c>
      <c r="E33" s="19">
        <f>550*2</f>
        <v>1100</v>
      </c>
      <c r="F33" s="25"/>
      <c r="G33" s="26"/>
      <c r="H33" s="25"/>
      <c r="I33" s="25"/>
      <c r="J33" s="25"/>
    </row>
    <row r="34" s="3" customFormat="1" ht="90" customHeight="1" spans="1:10">
      <c r="A34" s="17">
        <v>2</v>
      </c>
      <c r="B34" s="17" t="s">
        <v>78</v>
      </c>
      <c r="C34" s="18" t="s">
        <v>79</v>
      </c>
      <c r="D34" s="17" t="s">
        <v>77</v>
      </c>
      <c r="E34" s="19">
        <v>40</v>
      </c>
      <c r="F34" s="25"/>
      <c r="G34" s="26"/>
      <c r="H34" s="25"/>
      <c r="I34" s="25"/>
      <c r="J34" s="25"/>
    </row>
    <row r="35" s="3" customFormat="1" ht="100" customHeight="1" spans="1:10">
      <c r="A35" s="17">
        <v>3</v>
      </c>
      <c r="B35" s="17" t="s">
        <v>80</v>
      </c>
      <c r="C35" s="18" t="s">
        <v>81</v>
      </c>
      <c r="D35" s="17" t="s">
        <v>77</v>
      </c>
      <c r="E35" s="19">
        <v>30</v>
      </c>
      <c r="F35" s="25"/>
      <c r="G35" s="26"/>
      <c r="H35" s="25"/>
      <c r="I35" s="25"/>
      <c r="J35" s="25"/>
    </row>
    <row r="36" s="3" customFormat="1" ht="90" customHeight="1" spans="1:10">
      <c r="A36" s="17">
        <v>4</v>
      </c>
      <c r="B36" s="17" t="s">
        <v>82</v>
      </c>
      <c r="C36" s="18" t="s">
        <v>83</v>
      </c>
      <c r="D36" s="17" t="s">
        <v>77</v>
      </c>
      <c r="E36" s="19">
        <f>(210+248)*2</f>
        <v>916</v>
      </c>
      <c r="F36" s="25"/>
      <c r="G36" s="26"/>
      <c r="H36" s="25"/>
      <c r="I36" s="25"/>
      <c r="J36" s="25"/>
    </row>
    <row r="37" s="3" customFormat="1" ht="90" customHeight="1" spans="1:10">
      <c r="A37" s="17">
        <v>5</v>
      </c>
      <c r="B37" s="17" t="s">
        <v>84</v>
      </c>
      <c r="C37" s="18" t="s">
        <v>85</v>
      </c>
      <c r="D37" s="17" t="s">
        <v>77</v>
      </c>
      <c r="E37" s="19">
        <f>((12+7.7+1.2)*3.1*2+(16+15)*4.3*2)*2</f>
        <v>792.36</v>
      </c>
      <c r="F37" s="25"/>
      <c r="G37" s="26"/>
      <c r="H37" s="25"/>
      <c r="I37" s="25"/>
      <c r="J37" s="25"/>
    </row>
    <row r="38" s="3" customFormat="1" ht="90" customHeight="1" spans="1:10">
      <c r="A38" s="17">
        <v>6</v>
      </c>
      <c r="B38" s="17" t="s">
        <v>86</v>
      </c>
      <c r="C38" s="18" t="s">
        <v>87</v>
      </c>
      <c r="D38" s="17" t="s">
        <v>45</v>
      </c>
      <c r="E38" s="19">
        <f>(7.7+2.8+2.4+0.9+1.1+2+0.9+8)*2*2</f>
        <v>103.2</v>
      </c>
      <c r="F38" s="25"/>
      <c r="G38" s="26"/>
      <c r="H38" s="25"/>
      <c r="I38" s="25"/>
      <c r="J38" s="25"/>
    </row>
    <row r="39" s="3" customFormat="1" ht="90" customHeight="1" spans="1:10">
      <c r="A39" s="17">
        <v>7</v>
      </c>
      <c r="B39" s="17" t="s">
        <v>88</v>
      </c>
      <c r="C39" s="18" t="s">
        <v>89</v>
      </c>
      <c r="D39" s="17" t="s">
        <v>45</v>
      </c>
      <c r="E39" s="19">
        <f>(16+15+24+30+47)*2</f>
        <v>264</v>
      </c>
      <c r="F39" s="25"/>
      <c r="G39" s="26"/>
      <c r="H39" s="25"/>
      <c r="I39" s="25"/>
      <c r="J39" s="25"/>
    </row>
    <row r="40" s="3" customFormat="1" ht="102" customHeight="1" spans="1:10">
      <c r="A40" s="17">
        <v>8</v>
      </c>
      <c r="B40" s="17" t="s">
        <v>90</v>
      </c>
      <c r="C40" s="18" t="s">
        <v>91</v>
      </c>
      <c r="D40" s="17" t="s">
        <v>77</v>
      </c>
      <c r="E40" s="19">
        <v>150</v>
      </c>
      <c r="F40" s="25"/>
      <c r="G40" s="26"/>
      <c r="H40" s="25"/>
      <c r="I40" s="25"/>
      <c r="J40" s="25"/>
    </row>
    <row r="41" s="3" customFormat="1" ht="90" customHeight="1" spans="1:10">
      <c r="A41" s="17">
        <v>9</v>
      </c>
      <c r="B41" s="17" t="s">
        <v>92</v>
      </c>
      <c r="C41" s="18" t="s">
        <v>93</v>
      </c>
      <c r="D41" s="17" t="s">
        <v>77</v>
      </c>
      <c r="E41" s="19">
        <f>(4+11+22+5+4)*2</f>
        <v>92</v>
      </c>
      <c r="F41" s="25"/>
      <c r="G41" s="26"/>
      <c r="H41" s="25"/>
      <c r="I41" s="25"/>
      <c r="J41" s="25"/>
    </row>
    <row r="42" s="3" customFormat="1" ht="90" customHeight="1" spans="1:10">
      <c r="A42" s="17">
        <v>10</v>
      </c>
      <c r="B42" s="17" t="s">
        <v>94</v>
      </c>
      <c r="C42" s="18" t="s">
        <v>95</v>
      </c>
      <c r="D42" s="17" t="s">
        <v>77</v>
      </c>
      <c r="E42" s="19">
        <f>(53*2+22*2+812)*2</f>
        <v>1924</v>
      </c>
      <c r="F42" s="25"/>
      <c r="G42" s="26"/>
      <c r="H42" s="25"/>
      <c r="I42" s="25"/>
      <c r="J42" s="25"/>
    </row>
    <row r="43" s="3" customFormat="1" ht="90" customHeight="1" spans="1:10">
      <c r="A43" s="17">
        <v>11</v>
      </c>
      <c r="B43" s="24" t="s">
        <v>96</v>
      </c>
      <c r="C43" s="18" t="s">
        <v>97</v>
      </c>
      <c r="D43" s="17" t="s">
        <v>15</v>
      </c>
      <c r="E43" s="19">
        <v>80</v>
      </c>
      <c r="F43" s="25"/>
      <c r="G43" s="26"/>
      <c r="H43" s="25"/>
      <c r="I43" s="25"/>
      <c r="J43" s="25"/>
    </row>
    <row r="44" s="3" customFormat="1" ht="90" customHeight="1" spans="1:10">
      <c r="A44" s="17">
        <v>12</v>
      </c>
      <c r="B44" s="24" t="s">
        <v>98</v>
      </c>
      <c r="C44" s="18" t="s">
        <v>99</v>
      </c>
      <c r="D44" s="17" t="s">
        <v>100</v>
      </c>
      <c r="E44" s="19">
        <f>2*2</f>
        <v>4</v>
      </c>
      <c r="F44" s="25"/>
      <c r="G44" s="26"/>
      <c r="H44" s="25"/>
      <c r="I44" s="25"/>
      <c r="J44" s="25"/>
    </row>
    <row r="45" s="3" customFormat="1" ht="90" customHeight="1" spans="1:10">
      <c r="A45" s="17">
        <v>13</v>
      </c>
      <c r="B45" s="17" t="s">
        <v>101</v>
      </c>
      <c r="C45" s="18" t="s">
        <v>102</v>
      </c>
      <c r="D45" s="17" t="s">
        <v>100</v>
      </c>
      <c r="E45" s="19">
        <f>9*2</f>
        <v>18</v>
      </c>
      <c r="F45" s="25"/>
      <c r="G45" s="26"/>
      <c r="H45" s="25"/>
      <c r="I45" s="25"/>
      <c r="J45" s="25"/>
    </row>
    <row r="46" s="3" customFormat="1" ht="90" customHeight="1" spans="1:10">
      <c r="A46" s="17">
        <v>14</v>
      </c>
      <c r="B46" s="17" t="s">
        <v>103</v>
      </c>
      <c r="C46" s="18" t="s">
        <v>104</v>
      </c>
      <c r="D46" s="17" t="s">
        <v>100</v>
      </c>
      <c r="E46" s="19">
        <v>2</v>
      </c>
      <c r="F46" s="25"/>
      <c r="G46" s="26"/>
      <c r="H46" s="25"/>
      <c r="I46" s="25"/>
      <c r="J46" s="25"/>
    </row>
    <row r="47" s="3" customFormat="1" ht="90" customHeight="1" spans="1:10">
      <c r="A47" s="17">
        <v>15</v>
      </c>
      <c r="B47" s="17" t="s">
        <v>105</v>
      </c>
      <c r="C47" s="18" t="s">
        <v>106</v>
      </c>
      <c r="D47" s="17" t="s">
        <v>100</v>
      </c>
      <c r="E47" s="19">
        <f>7*2</f>
        <v>14</v>
      </c>
      <c r="F47" s="25"/>
      <c r="G47" s="26"/>
      <c r="H47" s="25"/>
      <c r="I47" s="25"/>
      <c r="J47" s="25"/>
    </row>
    <row r="48" s="3" customFormat="1" ht="90" customHeight="1" spans="1:10">
      <c r="A48" s="17">
        <v>16</v>
      </c>
      <c r="B48" s="17" t="s">
        <v>107</v>
      </c>
      <c r="C48" s="18" t="s">
        <v>108</v>
      </c>
      <c r="D48" s="17" t="s">
        <v>100</v>
      </c>
      <c r="E48" s="19">
        <f>9*2</f>
        <v>18</v>
      </c>
      <c r="F48" s="25"/>
      <c r="G48" s="26"/>
      <c r="H48" s="25"/>
      <c r="I48" s="25"/>
      <c r="J48" s="25"/>
    </row>
    <row r="49" s="3" customFormat="1" ht="90" customHeight="1" spans="1:10">
      <c r="A49" s="17">
        <v>17</v>
      </c>
      <c r="B49" s="17" t="s">
        <v>109</v>
      </c>
      <c r="C49" s="18" t="s">
        <v>44</v>
      </c>
      <c r="D49" s="17" t="s">
        <v>45</v>
      </c>
      <c r="E49" s="19">
        <f>(35.2*2+105+5)*2</f>
        <v>360.8</v>
      </c>
      <c r="F49" s="25"/>
      <c r="G49" s="26"/>
      <c r="H49" s="25"/>
      <c r="I49" s="25"/>
      <c r="J49" s="25"/>
    </row>
    <row r="50" s="3" customFormat="1" ht="90" customHeight="1" spans="1:10">
      <c r="A50" s="17">
        <v>18</v>
      </c>
      <c r="B50" s="17" t="s">
        <v>110</v>
      </c>
      <c r="C50" s="18" t="s">
        <v>111</v>
      </c>
      <c r="D50" s="17" t="s">
        <v>45</v>
      </c>
      <c r="E50" s="19">
        <f>12*2</f>
        <v>24</v>
      </c>
      <c r="F50" s="25"/>
      <c r="G50" s="26"/>
      <c r="H50" s="25"/>
      <c r="I50" s="25"/>
      <c r="J50" s="25"/>
    </row>
    <row r="51" s="3" customFormat="1" ht="90" customHeight="1" spans="1:10">
      <c r="A51" s="17">
        <v>19</v>
      </c>
      <c r="B51" s="17" t="s">
        <v>112</v>
      </c>
      <c r="C51" s="18" t="s">
        <v>97</v>
      </c>
      <c r="D51" s="17" t="s">
        <v>45</v>
      </c>
      <c r="E51" s="19">
        <f>160*2</f>
        <v>320</v>
      </c>
      <c r="F51" s="25"/>
      <c r="G51" s="26"/>
      <c r="H51" s="25"/>
      <c r="I51" s="25"/>
      <c r="J51" s="25"/>
    </row>
    <row r="52" s="4" customFormat="1" ht="36" customHeight="1" spans="1:10">
      <c r="A52" s="14"/>
      <c r="B52" s="27" t="s">
        <v>113</v>
      </c>
      <c r="C52" s="28"/>
      <c r="D52" s="27"/>
      <c r="E52" s="25"/>
      <c r="F52" s="25"/>
      <c r="G52" s="26"/>
      <c r="H52" s="25"/>
      <c r="I52" s="25">
        <f>SUM(I4:I30)</f>
        <v>0</v>
      </c>
      <c r="J52" s="25"/>
    </row>
    <row r="53" s="5" customFormat="1" ht="74" customHeight="1" spans="1:10">
      <c r="A53" s="29" t="s">
        <v>114</v>
      </c>
      <c r="B53" s="29"/>
      <c r="C53" s="29"/>
      <c r="D53" s="29"/>
      <c r="E53" s="30"/>
      <c r="F53" s="30"/>
      <c r="G53" s="31"/>
      <c r="H53" s="30"/>
      <c r="I53" s="30"/>
      <c r="J53" s="30"/>
    </row>
    <row r="54" s="5" customFormat="1" customHeight="1" spans="1:10">
      <c r="A54" s="6"/>
      <c r="B54" s="6"/>
      <c r="C54" s="7"/>
      <c r="D54" s="6"/>
      <c r="E54" s="8"/>
      <c r="F54" s="8"/>
      <c r="G54" s="9"/>
      <c r="H54" s="8"/>
      <c r="I54" s="8"/>
      <c r="J54" s="8"/>
    </row>
    <row r="55" s="5" customFormat="1" customHeight="1" spans="1:10">
      <c r="A55" s="6"/>
      <c r="B55" s="6"/>
      <c r="C55" s="7"/>
      <c r="D55" s="6"/>
      <c r="E55" s="8"/>
      <c r="F55" s="8"/>
      <c r="G55" s="9"/>
      <c r="H55" s="8"/>
      <c r="I55" s="8"/>
      <c r="J55" s="8"/>
    </row>
    <row r="56" s="5" customFormat="1" customHeight="1" spans="1:10">
      <c r="A56" s="6"/>
      <c r="B56" s="6"/>
      <c r="C56" s="7"/>
      <c r="D56" s="6"/>
      <c r="E56" s="8"/>
      <c r="F56" s="8"/>
      <c r="G56" s="9"/>
      <c r="H56" s="8"/>
      <c r="I56" s="8"/>
      <c r="J56" s="8"/>
    </row>
    <row r="57" s="5" customFormat="1" customHeight="1" spans="1:10">
      <c r="A57" s="6"/>
      <c r="B57" s="6"/>
      <c r="C57" s="7"/>
      <c r="D57" s="6"/>
      <c r="E57" s="8"/>
      <c r="F57" s="8"/>
      <c r="G57" s="9"/>
      <c r="H57" s="8"/>
      <c r="I57" s="8"/>
      <c r="J57" s="8"/>
    </row>
    <row r="58" s="5" customFormat="1" customHeight="1" spans="1:10">
      <c r="A58" s="6"/>
      <c r="B58" s="6"/>
      <c r="C58" s="7"/>
      <c r="D58" s="6"/>
      <c r="E58" s="8"/>
      <c r="F58" s="8"/>
      <c r="G58" s="9"/>
      <c r="H58" s="8"/>
      <c r="I58" s="8"/>
      <c r="J58" s="8"/>
    </row>
    <row r="59" s="5" customFormat="1" customHeight="1" spans="1:10">
      <c r="A59" s="6"/>
      <c r="B59" s="6"/>
      <c r="C59" s="7"/>
      <c r="D59" s="6"/>
      <c r="E59" s="8"/>
      <c r="F59" s="8"/>
      <c r="G59" s="9"/>
      <c r="H59" s="8"/>
      <c r="I59" s="8"/>
      <c r="J59" s="8"/>
    </row>
    <row r="60" s="5" customFormat="1" customHeight="1" spans="1:10">
      <c r="A60" s="6"/>
      <c r="B60" s="6"/>
      <c r="C60" s="7"/>
      <c r="D60" s="6"/>
      <c r="E60" s="8"/>
      <c r="F60" s="8"/>
      <c r="G60" s="9"/>
      <c r="H60" s="8"/>
      <c r="I60" s="8"/>
      <c r="J60" s="8"/>
    </row>
    <row r="61" s="5" customFormat="1" customHeight="1" spans="1:10">
      <c r="A61" s="6"/>
      <c r="B61" s="6"/>
      <c r="C61" s="7"/>
      <c r="D61" s="6"/>
      <c r="E61" s="8"/>
      <c r="F61" s="8"/>
      <c r="G61" s="9"/>
      <c r="H61" s="8"/>
      <c r="I61" s="8"/>
      <c r="J61" s="8"/>
    </row>
    <row r="62" s="1" customFormat="1" customHeight="1" spans="1:10">
      <c r="A62" s="6"/>
      <c r="B62" s="6"/>
      <c r="C62" s="7"/>
      <c r="D62" s="6"/>
      <c r="E62" s="8"/>
      <c r="F62" s="8"/>
      <c r="G62" s="9"/>
      <c r="H62" s="8"/>
      <c r="I62" s="8"/>
      <c r="J62" s="8"/>
    </row>
    <row r="63" s="1" customFormat="1" customHeight="1" spans="1:10">
      <c r="A63" s="6"/>
      <c r="B63" s="6"/>
      <c r="C63" s="7"/>
      <c r="D63" s="6"/>
      <c r="E63" s="8"/>
      <c r="F63" s="8"/>
      <c r="G63" s="9"/>
      <c r="H63" s="8"/>
      <c r="I63" s="8"/>
      <c r="J63" s="8"/>
    </row>
    <row r="64" s="1" customFormat="1" customHeight="1" spans="1:10">
      <c r="A64" s="6"/>
      <c r="B64" s="6"/>
      <c r="C64" s="7"/>
      <c r="D64" s="6"/>
      <c r="E64" s="8"/>
      <c r="F64" s="8"/>
      <c r="G64" s="9"/>
      <c r="H64" s="8"/>
      <c r="I64" s="8"/>
      <c r="J64" s="8"/>
    </row>
    <row r="65" s="1" customFormat="1" customHeight="1" spans="1:10">
      <c r="A65" s="6"/>
      <c r="B65" s="6"/>
      <c r="C65" s="7"/>
      <c r="D65" s="6"/>
      <c r="E65" s="8"/>
      <c r="F65" s="8"/>
      <c r="G65" s="9"/>
      <c r="H65" s="8"/>
      <c r="I65" s="8"/>
      <c r="J65" s="8"/>
    </row>
    <row r="66" s="1" customFormat="1" customHeight="1" spans="1:10">
      <c r="A66" s="6"/>
      <c r="B66" s="6"/>
      <c r="C66" s="7"/>
      <c r="D66" s="6"/>
      <c r="E66" s="8"/>
      <c r="F66" s="8"/>
      <c r="G66" s="9"/>
      <c r="H66" s="8"/>
      <c r="I66" s="8"/>
      <c r="J66" s="8"/>
    </row>
    <row r="67" s="1" customFormat="1" customHeight="1" spans="1:10">
      <c r="A67" s="6"/>
      <c r="B67" s="6"/>
      <c r="C67" s="7"/>
      <c r="D67" s="6"/>
      <c r="E67" s="8"/>
      <c r="F67" s="8"/>
      <c r="G67" s="9"/>
      <c r="H67" s="8"/>
      <c r="I67" s="8"/>
      <c r="J67" s="8"/>
    </row>
    <row r="68" s="1" customFormat="1" customHeight="1" spans="1:10">
      <c r="A68" s="6"/>
      <c r="B68" s="6"/>
      <c r="C68" s="7"/>
      <c r="D68" s="6"/>
      <c r="E68" s="8"/>
      <c r="F68" s="8"/>
      <c r="G68" s="9"/>
      <c r="H68" s="8"/>
      <c r="I68" s="8"/>
      <c r="J68" s="8"/>
    </row>
    <row r="69" s="1" customFormat="1" customHeight="1" spans="1:10">
      <c r="A69" s="6"/>
      <c r="B69" s="6"/>
      <c r="C69" s="7"/>
      <c r="D69" s="6"/>
      <c r="E69" s="8"/>
      <c r="F69" s="8"/>
      <c r="G69" s="9"/>
      <c r="H69" s="8"/>
      <c r="I69" s="8"/>
      <c r="J69" s="8"/>
    </row>
    <row r="70" s="1" customFormat="1" customHeight="1" spans="1:10">
      <c r="A70" s="6"/>
      <c r="B70" s="6"/>
      <c r="C70" s="7"/>
      <c r="D70" s="6"/>
      <c r="E70" s="8"/>
      <c r="F70" s="8"/>
      <c r="G70" s="9"/>
      <c r="H70" s="8"/>
      <c r="I70" s="8"/>
      <c r="J70" s="8"/>
    </row>
    <row r="71" s="4" customFormat="1" customHeight="1" spans="1:17">
      <c r="A71" s="6"/>
      <c r="B71" s="6"/>
      <c r="C71" s="7"/>
      <c r="D71" s="6"/>
      <c r="E71" s="8"/>
      <c r="F71" s="8"/>
      <c r="G71" s="9"/>
      <c r="H71" s="8"/>
      <c r="I71" s="8"/>
      <c r="J71" s="8"/>
      <c r="K71" s="1"/>
      <c r="L71" s="1"/>
      <c r="M71" s="1"/>
      <c r="N71" s="1"/>
      <c r="O71" s="1"/>
      <c r="P71" s="1"/>
      <c r="Q71" s="1"/>
    </row>
    <row r="72" s="1" customFormat="1" customHeight="1" spans="1:10">
      <c r="A72" s="6"/>
      <c r="B72" s="6"/>
      <c r="C72" s="7"/>
      <c r="D72" s="6"/>
      <c r="E72" s="8"/>
      <c r="F72" s="8"/>
      <c r="G72" s="9"/>
      <c r="H72" s="8"/>
      <c r="I72" s="8"/>
      <c r="J72" s="8"/>
    </row>
    <row r="73" s="1" customFormat="1" customHeight="1" spans="1:10">
      <c r="A73" s="6"/>
      <c r="B73" s="6"/>
      <c r="C73" s="7"/>
      <c r="D73" s="6"/>
      <c r="E73" s="8"/>
      <c r="F73" s="8"/>
      <c r="G73" s="9"/>
      <c r="H73" s="8"/>
      <c r="I73" s="8"/>
      <c r="J73" s="8"/>
    </row>
    <row r="74" s="1" customFormat="1" customHeight="1" spans="1:10">
      <c r="A74" s="6"/>
      <c r="B74" s="6"/>
      <c r="C74" s="7"/>
      <c r="D74" s="6"/>
      <c r="E74" s="8"/>
      <c r="F74" s="8"/>
      <c r="G74" s="9"/>
      <c r="H74" s="8"/>
      <c r="I74" s="8"/>
      <c r="J74" s="8"/>
    </row>
    <row r="75" s="1" customFormat="1" customHeight="1" spans="1:10">
      <c r="A75" s="6"/>
      <c r="B75" s="6"/>
      <c r="C75" s="7"/>
      <c r="D75" s="6"/>
      <c r="E75" s="8"/>
      <c r="F75" s="8"/>
      <c r="G75" s="9"/>
      <c r="H75" s="8"/>
      <c r="I75" s="8"/>
      <c r="J75" s="8"/>
    </row>
    <row r="76" s="1" customFormat="1" customHeight="1" spans="1:10">
      <c r="A76" s="6"/>
      <c r="B76" s="6"/>
      <c r="C76" s="7"/>
      <c r="D76" s="6"/>
      <c r="E76" s="8"/>
      <c r="F76" s="8"/>
      <c r="G76" s="9"/>
      <c r="H76" s="8"/>
      <c r="I76" s="8"/>
      <c r="J76" s="8"/>
    </row>
    <row r="77" s="1" customFormat="1" customHeight="1" spans="1:10">
      <c r="A77" s="6"/>
      <c r="B77" s="6"/>
      <c r="C77" s="7"/>
      <c r="D77" s="6"/>
      <c r="E77" s="8"/>
      <c r="F77" s="8"/>
      <c r="G77" s="9"/>
      <c r="H77" s="8"/>
      <c r="I77" s="8"/>
      <c r="J77" s="8"/>
    </row>
    <row r="78" s="1" customFormat="1" customHeight="1" spans="1:10">
      <c r="A78" s="6"/>
      <c r="B78" s="6"/>
      <c r="C78" s="7"/>
      <c r="D78" s="6"/>
      <c r="E78" s="8"/>
      <c r="F78" s="8"/>
      <c r="G78" s="9"/>
      <c r="H78" s="8"/>
      <c r="I78" s="8"/>
      <c r="J78" s="8"/>
    </row>
    <row r="79" s="1" customFormat="1" customHeight="1" spans="1:10">
      <c r="A79" s="6"/>
      <c r="B79" s="6"/>
      <c r="C79" s="7"/>
      <c r="D79" s="6"/>
      <c r="E79" s="8"/>
      <c r="F79" s="8"/>
      <c r="G79" s="9"/>
      <c r="H79" s="8"/>
      <c r="I79" s="8"/>
      <c r="J79" s="8"/>
    </row>
    <row r="80" s="1" customFormat="1" customHeight="1" spans="1:10">
      <c r="A80" s="6"/>
      <c r="B80" s="6"/>
      <c r="C80" s="7"/>
      <c r="D80" s="6"/>
      <c r="E80" s="8"/>
      <c r="F80" s="8"/>
      <c r="G80" s="9"/>
      <c r="H80" s="8"/>
      <c r="I80" s="8"/>
      <c r="J80" s="8"/>
    </row>
    <row r="81" s="1" customFormat="1" customHeight="1" spans="1:10">
      <c r="A81" s="6"/>
      <c r="B81" s="6"/>
      <c r="C81" s="7"/>
      <c r="D81" s="6"/>
      <c r="E81" s="8"/>
      <c r="F81" s="8"/>
      <c r="G81" s="9"/>
      <c r="H81" s="8"/>
      <c r="I81" s="8"/>
      <c r="J81" s="8"/>
    </row>
    <row r="82" s="1" customFormat="1" customHeight="1" spans="1:10">
      <c r="A82" s="6"/>
      <c r="B82" s="6"/>
      <c r="C82" s="7"/>
      <c r="D82" s="6"/>
      <c r="E82" s="8"/>
      <c r="F82" s="8"/>
      <c r="G82" s="9"/>
      <c r="H82" s="8"/>
      <c r="I82" s="8"/>
      <c r="J82" s="8"/>
    </row>
    <row r="83" s="1" customFormat="1" customHeight="1" spans="1:10">
      <c r="A83" s="6"/>
      <c r="B83" s="6"/>
      <c r="C83" s="7"/>
      <c r="D83" s="6"/>
      <c r="E83" s="8"/>
      <c r="F83" s="8"/>
      <c r="G83" s="9"/>
      <c r="H83" s="8"/>
      <c r="I83" s="8"/>
      <c r="J83" s="8"/>
    </row>
    <row r="84" s="1" customFormat="1" customHeight="1" spans="1:10">
      <c r="A84" s="6"/>
      <c r="B84" s="6"/>
      <c r="C84" s="7"/>
      <c r="D84" s="6"/>
      <c r="E84" s="8"/>
      <c r="F84" s="8"/>
      <c r="G84" s="9"/>
      <c r="H84" s="8"/>
      <c r="I84" s="8"/>
      <c r="J84" s="8"/>
    </row>
    <row r="85" s="1" customFormat="1" customHeight="1" spans="1:10">
      <c r="A85" s="6"/>
      <c r="B85" s="6"/>
      <c r="C85" s="7"/>
      <c r="D85" s="6"/>
      <c r="E85" s="8"/>
      <c r="F85" s="8"/>
      <c r="G85" s="9"/>
      <c r="H85" s="8"/>
      <c r="I85" s="8"/>
      <c r="J85" s="8"/>
    </row>
    <row r="86" s="1" customFormat="1" customHeight="1" spans="1:10">
      <c r="A86" s="6"/>
      <c r="B86" s="6"/>
      <c r="C86" s="7"/>
      <c r="D86" s="6"/>
      <c r="E86" s="8"/>
      <c r="F86" s="8"/>
      <c r="G86" s="9"/>
      <c r="H86" s="8"/>
      <c r="I86" s="8"/>
      <c r="J86" s="8"/>
    </row>
    <row r="87" s="1" customFormat="1" customHeight="1" spans="1:10">
      <c r="A87" s="6"/>
      <c r="B87" s="6"/>
      <c r="C87" s="7"/>
      <c r="D87" s="6"/>
      <c r="E87" s="8"/>
      <c r="F87" s="8"/>
      <c r="G87" s="9"/>
      <c r="H87" s="8"/>
      <c r="I87" s="8"/>
      <c r="J87" s="8"/>
    </row>
    <row r="88" s="1" customFormat="1" customHeight="1" spans="1:10">
      <c r="A88" s="6"/>
      <c r="B88" s="6"/>
      <c r="C88" s="7"/>
      <c r="D88" s="6"/>
      <c r="E88" s="8"/>
      <c r="F88" s="8"/>
      <c r="G88" s="9"/>
      <c r="H88" s="8"/>
      <c r="I88" s="8"/>
      <c r="J88" s="8"/>
    </row>
    <row r="89" s="1" customFormat="1" customHeight="1" spans="1:10">
      <c r="A89" s="6"/>
      <c r="B89" s="6"/>
      <c r="C89" s="7"/>
      <c r="D89" s="6"/>
      <c r="E89" s="8"/>
      <c r="F89" s="8"/>
      <c r="G89" s="9"/>
      <c r="H89" s="8"/>
      <c r="I89" s="8"/>
      <c r="J89" s="8"/>
    </row>
    <row r="90" s="1" customFormat="1" customHeight="1" spans="1:10">
      <c r="A90" s="6"/>
      <c r="B90" s="6"/>
      <c r="C90" s="7"/>
      <c r="D90" s="6"/>
      <c r="E90" s="8"/>
      <c r="F90" s="8"/>
      <c r="G90" s="9"/>
      <c r="H90" s="8"/>
      <c r="I90" s="8"/>
      <c r="J90" s="8"/>
    </row>
    <row r="91" s="1" customFormat="1" customHeight="1" spans="1:10">
      <c r="A91" s="6"/>
      <c r="B91" s="6"/>
      <c r="C91" s="7"/>
      <c r="D91" s="6"/>
      <c r="E91" s="8"/>
      <c r="F91" s="8"/>
      <c r="G91" s="9"/>
      <c r="H91" s="8"/>
      <c r="I91" s="8"/>
      <c r="J91" s="8"/>
    </row>
    <row r="92" s="1" customFormat="1" customHeight="1" spans="1:10">
      <c r="A92" s="6"/>
      <c r="B92" s="6"/>
      <c r="C92" s="7"/>
      <c r="D92" s="6"/>
      <c r="E92" s="8"/>
      <c r="F92" s="8"/>
      <c r="G92" s="9"/>
      <c r="H92" s="8"/>
      <c r="I92" s="8"/>
      <c r="J92" s="8"/>
    </row>
    <row r="93" s="1" customFormat="1" customHeight="1" spans="1:10">
      <c r="A93" s="6"/>
      <c r="B93" s="6"/>
      <c r="C93" s="7"/>
      <c r="D93" s="6"/>
      <c r="E93" s="8"/>
      <c r="F93" s="8"/>
      <c r="G93" s="9"/>
      <c r="H93" s="8"/>
      <c r="I93" s="8"/>
      <c r="J93" s="8"/>
    </row>
    <row r="94" s="1" customFormat="1" customHeight="1" spans="1:10">
      <c r="A94" s="6"/>
      <c r="B94" s="6"/>
      <c r="C94" s="7"/>
      <c r="D94" s="6"/>
      <c r="E94" s="8"/>
      <c r="F94" s="8"/>
      <c r="G94" s="9"/>
      <c r="H94" s="8"/>
      <c r="I94" s="8"/>
      <c r="J94" s="8"/>
    </row>
    <row r="95" s="1" customFormat="1" customHeight="1" spans="1:10">
      <c r="A95" s="6"/>
      <c r="B95" s="6"/>
      <c r="C95" s="7"/>
      <c r="D95" s="6"/>
      <c r="E95" s="8"/>
      <c r="F95" s="8"/>
      <c r="G95" s="9"/>
      <c r="H95" s="8"/>
      <c r="I95" s="8"/>
      <c r="J95" s="8"/>
    </row>
    <row r="96" s="1" customFormat="1" customHeight="1" spans="1:10">
      <c r="A96" s="6"/>
      <c r="B96" s="6"/>
      <c r="C96" s="7"/>
      <c r="D96" s="6"/>
      <c r="E96" s="8"/>
      <c r="F96" s="8"/>
      <c r="G96" s="9"/>
      <c r="H96" s="8"/>
      <c r="I96" s="8"/>
      <c r="J96" s="8"/>
    </row>
    <row r="97" s="1" customFormat="1" customHeight="1" spans="1:10">
      <c r="A97" s="6"/>
      <c r="B97" s="6"/>
      <c r="C97" s="7"/>
      <c r="D97" s="6"/>
      <c r="E97" s="8"/>
      <c r="F97" s="8"/>
      <c r="G97" s="9"/>
      <c r="H97" s="8"/>
      <c r="I97" s="8"/>
      <c r="J97" s="8"/>
    </row>
    <row r="98" s="1" customFormat="1" customHeight="1" spans="1:10">
      <c r="A98" s="6"/>
      <c r="B98" s="6"/>
      <c r="C98" s="7"/>
      <c r="D98" s="6"/>
      <c r="E98" s="8"/>
      <c r="F98" s="8"/>
      <c r="G98" s="9"/>
      <c r="H98" s="8"/>
      <c r="I98" s="8"/>
      <c r="J98" s="8"/>
    </row>
    <row r="99" s="1" customFormat="1" customHeight="1" spans="1:10">
      <c r="A99" s="6"/>
      <c r="B99" s="6"/>
      <c r="C99" s="7"/>
      <c r="D99" s="6"/>
      <c r="E99" s="8"/>
      <c r="F99" s="8"/>
      <c r="G99" s="9"/>
      <c r="H99" s="8"/>
      <c r="I99" s="8"/>
      <c r="J99" s="8"/>
    </row>
    <row r="100" s="1" customFormat="1" customHeight="1" spans="1:10">
      <c r="A100" s="6"/>
      <c r="B100" s="6"/>
      <c r="C100" s="7"/>
      <c r="D100" s="6"/>
      <c r="E100" s="8"/>
      <c r="F100" s="8"/>
      <c r="G100" s="9"/>
      <c r="H100" s="8"/>
      <c r="I100" s="8"/>
      <c r="J100" s="8"/>
    </row>
    <row r="101" s="1" customFormat="1" customHeight="1" spans="1:10">
      <c r="A101" s="6"/>
      <c r="B101" s="6"/>
      <c r="C101" s="7"/>
      <c r="D101" s="6"/>
      <c r="E101" s="8"/>
      <c r="F101" s="8"/>
      <c r="G101" s="9"/>
      <c r="H101" s="8"/>
      <c r="I101" s="8"/>
      <c r="J101" s="8"/>
    </row>
    <row r="102" s="1" customFormat="1" customHeight="1" spans="1:10">
      <c r="A102" s="6"/>
      <c r="B102" s="6"/>
      <c r="C102" s="7"/>
      <c r="D102" s="6"/>
      <c r="E102" s="8"/>
      <c r="F102" s="8"/>
      <c r="G102" s="9"/>
      <c r="H102" s="8"/>
      <c r="I102" s="8"/>
      <c r="J102" s="8"/>
    </row>
    <row r="103" s="1" customFormat="1" customHeight="1" spans="1:10">
      <c r="A103" s="6"/>
      <c r="B103" s="6"/>
      <c r="C103" s="7"/>
      <c r="D103" s="6"/>
      <c r="E103" s="8"/>
      <c r="F103" s="8"/>
      <c r="G103" s="9"/>
      <c r="H103" s="8"/>
      <c r="I103" s="8"/>
      <c r="J103" s="8"/>
    </row>
    <row r="104" s="1" customFormat="1" customHeight="1" spans="1:10">
      <c r="A104" s="6"/>
      <c r="B104" s="6"/>
      <c r="C104" s="7"/>
      <c r="D104" s="6"/>
      <c r="E104" s="8"/>
      <c r="F104" s="8"/>
      <c r="G104" s="9"/>
      <c r="H104" s="8"/>
      <c r="I104" s="8"/>
      <c r="J104" s="8"/>
    </row>
    <row r="105" s="1" customFormat="1" customHeight="1" spans="1:10">
      <c r="A105" s="6"/>
      <c r="B105" s="6"/>
      <c r="C105" s="7"/>
      <c r="D105" s="6"/>
      <c r="E105" s="8"/>
      <c r="F105" s="8"/>
      <c r="G105" s="9"/>
      <c r="H105" s="8"/>
      <c r="I105" s="8"/>
      <c r="J105" s="8"/>
    </row>
    <row r="106" s="1" customFormat="1" customHeight="1" spans="1:10">
      <c r="A106" s="6"/>
      <c r="B106" s="6"/>
      <c r="C106" s="7"/>
      <c r="D106" s="6"/>
      <c r="E106" s="8"/>
      <c r="F106" s="8"/>
      <c r="G106" s="9"/>
      <c r="H106" s="8"/>
      <c r="I106" s="8"/>
      <c r="J106" s="8"/>
    </row>
    <row r="107" s="1" customFormat="1" customHeight="1" spans="1:10">
      <c r="A107" s="6"/>
      <c r="B107" s="6"/>
      <c r="C107" s="7"/>
      <c r="D107" s="6"/>
      <c r="E107" s="8"/>
      <c r="F107" s="8"/>
      <c r="G107" s="9"/>
      <c r="H107" s="8"/>
      <c r="I107" s="8"/>
      <c r="J107" s="8"/>
    </row>
    <row r="108" s="1" customFormat="1" customHeight="1" spans="1:10">
      <c r="A108" s="6"/>
      <c r="B108" s="6"/>
      <c r="C108" s="7"/>
      <c r="D108" s="6"/>
      <c r="E108" s="8"/>
      <c r="F108" s="8"/>
      <c r="G108" s="9"/>
      <c r="H108" s="8"/>
      <c r="I108" s="8"/>
      <c r="J108" s="8"/>
    </row>
    <row r="109" s="1" customFormat="1" customHeight="1" spans="1:10">
      <c r="A109" s="6"/>
      <c r="B109" s="6"/>
      <c r="C109" s="7"/>
      <c r="D109" s="6"/>
      <c r="E109" s="8"/>
      <c r="F109" s="8"/>
      <c r="G109" s="9"/>
      <c r="H109" s="8"/>
      <c r="I109" s="8"/>
      <c r="J109" s="8"/>
    </row>
    <row r="110" s="1" customFormat="1" customHeight="1" spans="1:10">
      <c r="A110" s="6"/>
      <c r="B110" s="6"/>
      <c r="C110" s="7"/>
      <c r="D110" s="6"/>
      <c r="E110" s="8"/>
      <c r="F110" s="8"/>
      <c r="G110" s="9"/>
      <c r="H110" s="8"/>
      <c r="I110" s="8"/>
      <c r="J110" s="8"/>
    </row>
    <row r="111" s="1" customFormat="1" customHeight="1" spans="1:10">
      <c r="A111" s="6"/>
      <c r="B111" s="6"/>
      <c r="C111" s="7"/>
      <c r="D111" s="6"/>
      <c r="E111" s="8"/>
      <c r="F111" s="8"/>
      <c r="G111" s="9"/>
      <c r="H111" s="8"/>
      <c r="I111" s="8"/>
      <c r="J111" s="8"/>
    </row>
    <row r="112" s="1" customFormat="1" customHeight="1" spans="1:10">
      <c r="A112" s="6"/>
      <c r="B112" s="6"/>
      <c r="C112" s="7"/>
      <c r="D112" s="6"/>
      <c r="E112" s="8"/>
      <c r="F112" s="8"/>
      <c r="G112" s="9"/>
      <c r="H112" s="8"/>
      <c r="I112" s="8"/>
      <c r="J112" s="8"/>
    </row>
    <row r="113" s="1" customFormat="1" customHeight="1" spans="1:10">
      <c r="A113" s="6"/>
      <c r="B113" s="6"/>
      <c r="C113" s="7"/>
      <c r="D113" s="6"/>
      <c r="E113" s="8"/>
      <c r="F113" s="8"/>
      <c r="G113" s="9"/>
      <c r="H113" s="8"/>
      <c r="I113" s="8"/>
      <c r="J113" s="8"/>
    </row>
    <row r="114" s="1" customFormat="1" customHeight="1" spans="1:10">
      <c r="A114" s="6"/>
      <c r="B114" s="6"/>
      <c r="C114" s="7"/>
      <c r="D114" s="6"/>
      <c r="E114" s="8"/>
      <c r="F114" s="8"/>
      <c r="G114" s="9"/>
      <c r="H114" s="8"/>
      <c r="I114" s="8"/>
      <c r="J114" s="8"/>
    </row>
    <row r="115" s="4" customFormat="1" customHeight="1" spans="1:17">
      <c r="A115" s="6"/>
      <c r="B115" s="6"/>
      <c r="C115" s="7"/>
      <c r="D115" s="6"/>
      <c r="E115" s="8"/>
      <c r="F115" s="8"/>
      <c r="G115" s="9"/>
      <c r="H115" s="8"/>
      <c r="I115" s="8"/>
      <c r="J115" s="8"/>
      <c r="K115" s="1"/>
      <c r="L115" s="1"/>
      <c r="M115" s="1"/>
      <c r="N115" s="1"/>
      <c r="O115" s="1"/>
      <c r="P115" s="1"/>
      <c r="Q115" s="1"/>
    </row>
    <row r="116" s="1" customFormat="1" customHeight="1" spans="1:10">
      <c r="A116" s="6"/>
      <c r="B116" s="6"/>
      <c r="C116" s="7"/>
      <c r="D116" s="6"/>
      <c r="E116" s="8"/>
      <c r="F116" s="8"/>
      <c r="G116" s="9"/>
      <c r="H116" s="8"/>
      <c r="I116" s="8"/>
      <c r="J116" s="8"/>
    </row>
  </sheetData>
  <mergeCells count="2">
    <mergeCell ref="A1:J1"/>
    <mergeCell ref="A53:J53"/>
  </mergeCells>
  <pageMargins left="0.7" right="0.7" top="0.75" bottom="0.75" header="0.3" footer="0.3"/>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fly</cp:lastModifiedBy>
  <dcterms:created xsi:type="dcterms:W3CDTF">2023-05-12T11:15:00Z</dcterms:created>
  <dcterms:modified xsi:type="dcterms:W3CDTF">2023-11-30T01:50:23Z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