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 name="Sheet2" sheetId="2" r:id="rId2"/>
    <sheet name="Sheet3" sheetId="3" r:id="rId3"/>
  </sheets>
  <definedNames>
    <definedName name="_xlnm.Print_Area" localSheetId="0">Sheet1!$A$1:$J$50</definedName>
  </definedNames>
  <calcPr calcId="144525"/>
</workbook>
</file>

<file path=xl/sharedStrings.xml><?xml version="1.0" encoding="utf-8"?>
<sst xmlns="http://schemas.openxmlformats.org/spreadsheetml/2006/main" count="146" uniqueCount="99">
  <si>
    <t>路基、渣场、降压所附属工程劳务分包工程量清单</t>
  </si>
  <si>
    <t>序号</t>
  </si>
  <si>
    <t>项目名称</t>
  </si>
  <si>
    <t>工作内容</t>
  </si>
  <si>
    <t>单位</t>
  </si>
  <si>
    <t>数量
（暂定）</t>
  </si>
  <si>
    <t>除税单价（元）</t>
  </si>
  <si>
    <t>税率</t>
  </si>
  <si>
    <t>含税单价（元）</t>
  </si>
  <si>
    <t>含税金额（元）</t>
  </si>
  <si>
    <t>备注</t>
  </si>
  <si>
    <t>一</t>
  </si>
  <si>
    <t>降压所边坡防护、场坪</t>
  </si>
  <si>
    <t>锚固桩-锁口及护壁C20砼</t>
  </si>
  <si>
    <t>【内容】包含但不限于基底修整，材料倒运，场内材料运输，垂直运输，模板制作及安拆，混凝土浇筑，施工缝，沉降缝，完工养护，完工清理，环境保护及安全文明施工等完成该项目的所有工作内容。
【费用】混凝土由承包人提供，其他材料、机械设备、小型工器具、周转材料及劳保用品由分包人提供；完成该分项工程全部工作内容和环境保护及安全文明施工等全部费用。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</si>
  <si>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m3</t>
  </si>
  <si>
    <t>锚固桩-锁口及护壁钢筋制作、安装（含预埋件铁件）</t>
  </si>
  <si>
    <t>【内容】包含但不限于材料卸车，存放保管，钢筋加工制作，除锈防腐，吊装，运输至现场，安装，预埋件安装，完工清理，环境保护及安全文明施工等完成该项目的所有工作内容。
【费用】钢筋和预埋件由承包人提供，钢筋连接套筒、塑料套管及其他材料、机械设备，小型工器具、操作台架、周转材料及劳保用品由分包人提供；完成以上工作的全部内容和环境保护及安全文明施工等全部费用。
【工程量计算】工程量按设计图纸内分包人实际完成工程量计算，预埋铁件和钢板按图纸设计重量按钢筋制安单价进行计价；其他预埋件包含在综合单价中不单独计价。</t>
  </si>
  <si>
    <t>t</t>
  </si>
  <si>
    <t>土钉墙-Ø16锁顶锚杆</t>
  </si>
  <si>
    <t>【内容】包含但不限于材料卸车，存放保管，锚杆制作，运输，坡面清理，孔位确定，钻孔，清孔，安装锚杆，预埋件安装，完工清理，环境保护及安全文明施工等完成该项目的所有工作内容。
【费用】钢筋原材料和预埋件由承包人提供，其他材料、机械设备，小型工器具、操作台架、周转材料及劳保用品由分包人提供；完成以上工作的全部内容和环境保护及安全文明施工等全部费用。
【工程量计算】工程量按设计图纸内分包人实际完成工程量计算，预埋铁件和钢板按图纸设计重量按钢筋制安单价进行计价；其他预埋件包含在综合单价中不单独计价。</t>
  </si>
  <si>
    <t>m</t>
  </si>
  <si>
    <t>土钉墙-Ø110mm土钉</t>
  </si>
  <si>
    <t>【内容】包含但不限于材料卸车，存放保管，土钉制作，运输，坡面清理，孔位确定，钻孔，清孔，安装土钉，预埋件安装，注浆，完工清理，环境保护及安全文明施工等完成该项目的所有工作内容。
【费用】钢筋原材料和预埋件由承包人提供，其他材料、机械设备，小型工器具、操作台架、周转材料及劳保用品由分包人提供；完成以上工作的全部内容和环境保护及安全文明施工等全部费用。
【工程量计算】工程量按设计图纸内分包人实际完成工程量计算，预埋铁件和钢板按图纸设计重量按钢筋制安单价进行计价；其他预埋件包含在综合单价中不单独计价。</t>
  </si>
  <si>
    <t>土钉墙-15cm*15cm钢筋网片制作、安装（含预埋件铁件）</t>
  </si>
  <si>
    <t>【内容】包含但不限于材料卸车，存放保管，加工制作，除锈防腐，吊装，运输至现场，安装，预埋件安装，完工清理，环境保护及安全文明施工等完成该项目的所有工作内容。
【费用】钢筋网片和预埋件由承包人提供，钢筋连接套筒、塑料套管及其他材料、机械设备，小型工器具、操作台架、周转材料及劳保用品由分包人提供；完成以上工作的全部内容和环境保护及安全文明施工等全部费用。
【工程量计算】工程量按设计图纸内分包人实际完成工程量计算，预埋铁件和钢板按图纸设计重量按钢筋制安单价进行计价；其他预埋件包含在综合单价中不单独计价。</t>
  </si>
  <si>
    <t>土钉墙-5cm厚喷射C35混凝土</t>
  </si>
  <si>
    <t>【内容】包含但不限于基底修整，材料倒运，材料运输，垂直运输，喷射混凝土搅拌加工、运输，喷射混凝土浇筑，施工缝，沉降缝，完工养护，完工清理，环境保护及安全文明施工等完成该项目的所有工作内容。
【费用】喷射混凝土用砂、石、水泥、搅拌站由承包人提供，其他材料、机械设备、小型工器具、周转材料及劳保用品由分包人提供；完成该分项工程全部工作内容和环境保护及安全文明施工等全部费用。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</si>
  <si>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土钉墙-现浇墙面板混凝土</t>
  </si>
  <si>
    <t>土钉墙-护脚墙混凝土</t>
  </si>
  <si>
    <t>土钉墙-墙顶平台混凝土浇注</t>
  </si>
  <si>
    <t>二</t>
  </si>
  <si>
    <t>降压所通所道路及出口国道</t>
  </si>
  <si>
    <t>C15砼土路肩加固（20cm厚）</t>
  </si>
  <si>
    <t>波形护栏</t>
  </si>
  <si>
    <t>【内容】包含但不限于基底修整，材料倒运，场内材料运输，垂直运输，机械打入立柱，横梁及其他构件安装，完工清理，环境保护及安全文明施工等完成该项目的所有工作内容。
【费用】护拦成品构件由承包人提供，其他材料、机械设备、小型工器具、周转材料及劳保用品由分包人提供；完成该分项工程全部工作内容和环境保护及安全文明施工等全部费用。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</si>
  <si>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HA防撞护栏-挖基坑</t>
  </si>
  <si>
    <t>【内容】包含但不限于基坑人工开挖，坡面修整，不装车、挖方就近平整，完工清理，环境保护及安全文明施工等完成该项目的所有工作内容。
【费用】机械设备由分包人提供；完成以上工作的人，机，材，环境保护及安全文明施工等全部费用。
【工程量计算】工程量按设计图纸或现场测量图示尺寸，以天然密实体积计算。</t>
  </si>
  <si>
    <t>HA防撞护栏-护栏基础C30混凝土</t>
  </si>
  <si>
    <t>HA防撞护栏-钢管桩C20混凝土</t>
  </si>
  <si>
    <t>HA防撞护栏-护栏C30混凝土</t>
  </si>
  <si>
    <t>【内容】包含但不限于基底修整，材料倒运，场内材料运输，垂直运输，模板制作及安拆，混凝土浇筑，施工缝，沉降缝，完工养护，完工清理，环境保护及安全文明施工等完成该项目的所有工作内容。
【费用】混凝土由承包人提供，钢模板采购及其他材料、机械设备、小型工器具、周转材料及劳保用品由分包人提供；完成该分项工程全部工作内容和环境保护及安全文明施工等全部费用。
【工程量计算】工程量按设计图纸内分包人实际完成工程量计算。</t>
  </si>
  <si>
    <t>HA防撞护栏-HRB400钢筋制作、安装（含预埋件铁件）</t>
  </si>
  <si>
    <t>HA防撞护栏-Ø140mm*4.5mm钢管桩</t>
  </si>
  <si>
    <t>【内容】包含但不限于基底修整，材料倒运，场内材料运输，垂直运输，钢管制作、机械打入钢管桩，完工清理，环境保护及安全文明施工等完成该项目的所有工作内容。
【费用】钢管由承包人提供，其他材料、机械设备、小型工器具、周转材料及劳保用品由分包人提供；完成该分项工程全部工作内容和环境保护及安全文明施工等全部费用。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</si>
  <si>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人行拦杆</t>
  </si>
  <si>
    <t>【内容】包含但不限于基底修整，材料倒运，场内材料运输，垂直运输，拦杆安装，完工清理，环境保护及安全文明施工等完成该项目的所有工作内容。
【费用】拦杆成品构件由承包人提供，其他材料、机械设备、小型工器具、周转材料及劳保用品由分包人提供；完成该分项工程全部工作内容和环境保护及安全文明施工等全部费用。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</si>
  <si>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三</t>
  </si>
  <si>
    <t>弃土场工程</t>
  </si>
  <si>
    <t>支盲管DN200</t>
  </si>
  <si>
    <t>【内容】包含但不限于基底抽水、基底清理、砼垫层浇筑、管道倒运、吊装、安装、场内材料运输及安全文明施工等完成该项目的所有工作内容。
【费用】涵管由承包人提供；小型工器具、低值易耗材料及劳保用品由分包人提供；完成该分项工程全部工作内容所需的全部费用（不含主材）。
【工程量计算】工程量按设计图纸内分包人实际完成工程量计算。</t>
  </si>
  <si>
    <t>抗滑桩-锁口及护壁C20砼</t>
  </si>
  <si>
    <t>抗滑桩-锁口及护壁钢筋制作、安装（含预埋件铁件）</t>
  </si>
  <si>
    <t>桩板墙-挡土板预制</t>
  </si>
  <si>
    <t>【内容】包含但不限于基底修整，材料采购、现场预制加工、倒运、装卸，场内材料运输，垂直运输，完工养护，完工清理，环境保护及安全文明施工等完成该项目的所有工作内容。
【费用】混凝土由承包人提供，其他材料、机械设备、小型工器具、周转材料及劳保用品由分包人提供；挡土板的预制由分包方就近制作和加工场地，不单独计算到达安装场地的运费，完成该分项工程全部工作内容和环境保护及安全文明施工等全部费用。
【工程量计算】工程量按设计图纸内分包人实际完成工程量计算。</t>
  </si>
  <si>
    <t>桩板墙-钢筋制作、安装（含预埋件铁件）</t>
  </si>
  <si>
    <t>【内容】包含但不限于材料卸车，存放保管，加工制作，除锈防腐，吊装，运输至现场，安装，预埋件安装，完工清理，环境保护及安全文明施工等完成该项目的所有工作内容。
【费用】钢筋网片和预埋件由承包人提供，钢筋连接套筒、塑料套管、管件及其他材料、机械设备，小型工器具、操作台架、周转材料及劳保用品由分包人提供；完成以上工作的全部内容和环境保护及安全文明施工等全部费用。
【工程量计算】工程量按设计图纸内分包人实际完成工程量计算，预埋铁件和钢板按图纸设计重量按钢筋制安单价进行计价；其他预埋件包含在综合单价中不单独计价。</t>
  </si>
  <si>
    <t>桩板墙-挡土板安装</t>
  </si>
  <si>
    <t>【内容】包含但不限于基底修整，材料安装、倒运，场内材料运输，垂直运输，施工前排水、C25混凝土找平、反滤层、完工养护，完工清理，环境保护及安全文明施工等完成该项目的所有工作内容。
【费用】混凝土由承包人提供，管件、其他材料、机械设备、小型工器具、周转材料及劳保用品由分包人提供；挡土板的预制由分包方就近制作和加工场地，不单独计算到达安装场地的运费，完成该分项工程全部工作内容和环境保护及安全文明施工等全部费用。
【工程量计算】工程量按设计图纸内分包人实际完成工程量计算。</t>
  </si>
  <si>
    <t>挡土墙-现浇C30混凝土</t>
  </si>
  <si>
    <t>【内容】包含但不限于基底修整，材料倒运，场内材料运输，垂直运输，模板制作及安拆，混凝土浇筑，泄水孔预留、施工缝，沉降缝，完工养护，完工清理，环境保护及安全文明施工等完成该项目的所有工作内容。
【费用】混凝土由承包人提供，其他材料、机械设备、小型工器具、周转材料及劳保用品由分包人提供；完成该分项工程全部工作内容和环境保护及安全文明施工等全部费用。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</si>
  <si>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挡土墙凸榫C35混凝土</t>
  </si>
  <si>
    <t>挡土墙凸榫钢筋制作及安装</t>
  </si>
  <si>
    <t>挡土墙凸榫型钢钢架制作及安装</t>
  </si>
  <si>
    <t>【内容】包含但不限于材料卸车，存放保管，加工制作，除锈防腐，吊装，运输至现场，安装，预埋件安装，防锈层涂抹、掺流体设置、完工清理，环境保护及安全文明施工等完成该项目的所有工作内容。
【费用】钢筋网片和预埋件由承包人提供，钢筋连接套筒、塑料套管及其他材料、机械设备，小型工器具、操作台架、周转材料及劳保用品由分包人提供；完成以上工作的全部内容和环境保护及安全文明施工等全部费用。
【工程量计算】工程量按设计图纸内分包人实际完成工程量计算，预埋铁件和钢板按图纸设计重量按钢筋制安单价进行计价；其他预埋件包含在综合单价中不单独计价。</t>
  </si>
  <si>
    <t>种植土覆盖</t>
  </si>
  <si>
    <t>【内容】包含但不限于平整坡面、回填种植土、完工清理、场内材料运输及安全文明施工等完成该项目的所有工作内容。
【费用】无纺土工布，由承包人提供；小型工器具、低值易耗材料及劳保用品由分包人提供；完成该分项工程全部工作内容所需的全部费用（不含主材）。
【工程量计算】工程量按设计图纸内分包人实际完成工程量计算。</t>
  </si>
  <si>
    <t>m³</t>
  </si>
  <si>
    <t>播草籽</t>
  </si>
  <si>
    <t>【内容】包含但不限于边坡整理、材料现场倒运、撒草籽、完工清理、初期养护、场内材料运输及安全文明施工等完成该项目的所有工作内容。
【费用】草籽由承包人提供；其他材料、小型工器具、低值易耗材料及劳保用品由分包人提供；完成该分项工程全部工作内容所需的全部费用（不含主材）。
【工程量计算】工程量按设计图纸内分包人实际完成工程量计算。</t>
  </si>
  <si>
    <t>m2</t>
  </si>
  <si>
    <t>四</t>
  </si>
  <si>
    <t>大涵洞工程</t>
  </si>
  <si>
    <t>涵洞墙身</t>
  </si>
  <si>
    <t>【内容】包含但不限于基底清理、支架搭拆、模板制作及安拆、混凝土浇筑、施工缝、沉降缝安装、养护、完工清理、场内材料运输及安全文明施工等完成该项目的所有工作内容。
【费用】混凝土、止水带由承包人提供；其他材料、小型工器具、周转材料及劳保用品由分包人提供；完成该分项工程全部工作内容所需的全部费用。
【工程量计算】工程量按设计图纸内分包人实际完成工程量计算。</t>
  </si>
  <si>
    <t>C30砼路面</t>
  </si>
  <si>
    <t>【内容】包含但不限于基底清理、地面混凝土浇筑、平整、施工缝、沉降缝安装、养护、完工清理、场内材料运输及安全文明施工等完成该项目的所有工作内容。
【费用】商品混凝土由承包人提供；其他材料、小型工器具、周转材料及劳保用品由分包人提供；完成该分项工程全部工作内容所需的全部费用。
【工程量计算】工程量按设计图纸内分包人实际完成工程量计算。</t>
  </si>
  <si>
    <t>钢筋网片制作、安装（含预埋件铁件）</t>
  </si>
  <si>
    <t>【内容】包含但不限于材料卸车、存放、钢筋网片加工制作、吊装、运输至现场、安装、完工清理、场内材料运输及安全文明施工等完成该项目的所有工作内容。
【费用】钢筋或钢筋网片由承包人提供，小型工器具、低值易耗材料及劳保用品由分包人提供；完成该分项工程全部工作内容所需的全部费用（不含主材）。
【工程量计算】工程量按设计图纸内分包人实际完成工程量计算。</t>
  </si>
  <si>
    <t>T</t>
  </si>
  <si>
    <t>现浇C35混凝土路缘石</t>
  </si>
  <si>
    <t>【内容】包含但不限于基底清理、模板制作及安拆、混凝土浇筑、施工缝、养护、完工清理、场内材料运输及安全文明施工等完成该项目的所有工作内容。
【费用】商品混凝土由承包人提供；其他材料、小型工器具、周转材料及劳保用品由分包人提供；完成该分项工程全部工作内容所需的全部费用。
【工程量计算】工程量按设计图纸内分包人实际完成工程量计算。</t>
  </si>
  <si>
    <t>钢筋制作、安装（含预埋件铁件）</t>
  </si>
  <si>
    <t>五</t>
  </si>
  <si>
    <t>其他相关工程</t>
  </si>
  <si>
    <t>声屏障、接触网、锚固桩等-桩基钢筋笼制作（含预埋件铁件）</t>
  </si>
  <si>
    <t>【内容】包含但不限于材料卸车、存放、钢筋笼加工制作、运输至现场、完工清理、场内材料运输及安全文明施工等完成该项目的所有工作内容。
【费用】主材（钢筋、声测管）由承包人提供，钢筋连接套筒、塑料套管及其他材料、小型工器具、操作台架、周转材料及劳保用品由分包人提供；完成以上工作的全部内容和环境保护及安全文明施工等全部费用。
【工程量计算】工程量按设计图纸内分包人实际完成工程量计算，预埋铁件和钢板按图纸设计重量按钢筋制安单价进行计价；其他预埋件包含在综合单价中不单独计价。</t>
  </si>
  <si>
    <t>声屏障混凝土底梁浇筑</t>
  </si>
  <si>
    <t>【内容】包含但不限于支架搭拆、模板（含钢模板费用）制作及安拆、混凝土浇筑、施工缝、沉降缝安装、养护、完工清理、场内材料运输及安全文明施工等完成该项目的所有工作内容。
【费用】混凝土由承包人提供；其他材料、小型工器具、周转材料及劳保用品由分包人提供；完成该分项工程全部工作内容所需的全部费用。
【工程量计算】工程量按设计图纸内分包人实际完成工程量计算。</t>
  </si>
  <si>
    <t>声屏障底梁钢筋制作、安装（含预埋件铁件）</t>
  </si>
  <si>
    <t>桥台锥坡砼预制块安装</t>
  </si>
  <si>
    <t>【内容】包含但不限于基底修整，预制块安装、倒运，场内材料运输，垂直运输，施工前排水、C25混凝土找平、反滤层、完工养护，完工清理，环境保护及安全文明施工等完成该项目的所有工作内容。
【费用】混凝土、预制块由承包人提供，管件、其他材料、小型工器具、周转材料及劳保用品由分包人提供；完成该分项工程全部工作内容和环境保护及安全文明施工等全部费用。
【工程量计算】工程量按设计图纸内分包人实际完成工程量计算。</t>
  </si>
  <si>
    <t>㎡</t>
  </si>
  <si>
    <t>盲沟、电缆槽等沟槽回填</t>
  </si>
  <si>
    <t>【内容】包含但不限于中粗砂、碎石、AB料等回填，人工平整、小型夯压机人工夯实、完工清理、及安全文明施工等完成该项目的所有工作内容。
【费用】中粗砂、碎石、AB料等材料由承包人提供，小型工器具、低值易耗材料及劳保用品由分包人提供；完成该分项工程全部工作内容所需的全部费用（不含主材）。
【工程量计算】工程量按设计图纸内分包人实际完成工程量计算。</t>
  </si>
  <si>
    <t>盲沟安装</t>
  </si>
  <si>
    <t>【内容】包含但不限于材料卸车、沟槽基底修整、盲沟安装、固定、封闭、完工清理、场内材料运输及安全文明施工等完成该项目的所有工作内容。
【费用】成品装配式盲沟由承包人提供；其他材料、小型工器具、周转材料及劳保用品由分包人提供；完成该分项工程全部工作内容所需的全部费用。
【工程量计算】工程量按设计图纸内分包人实际完成工程量计算。</t>
  </si>
  <si>
    <t>合计</t>
  </si>
  <si>
    <t xml:space="preserve">  1、表中数量为暂估工程量，不作为结算依据，且表中单价不按工程量的大小变化而调整。最终结算以下发的设计图纸为依据，经双方共同确认的工程量计量。
  2、上述综合单价包含人工费、小型工器具使用费、低值易耗材料费、现场材料运输倒运、现场工人食宿费、环保、安全文明施工、企业管理费、利润、税金等费用。
  3、本次竞价以单项工程报价为中标评选标准，不以总价为中标评选标准。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</si>
</sst>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9">
    <font>
      <sz val="11"/>
      <color theme="1"/>
      <name val="宋体"/>
      <charset val="134"/>
      <scheme val="minor"/>
    </font>
    <font>
      <sz val="9"/>
      <name val="宋体"/>
      <charset val="134"/>
    </font>
    <font>
      <b/>
      <sz val="9"/>
      <name val="宋体"/>
      <charset val="134"/>
    </font>
    <font>
      <sz val="9"/>
      <color rgb="FFFF0000"/>
      <name val="宋体"/>
      <charset val="134"/>
    </font>
    <font>
      <b/>
      <sz val="16"/>
      <name val="宋体"/>
      <charset val="134"/>
    </font>
    <font>
      <sz val="10"/>
      <color rgb="FF000000"/>
      <name val="宋体"/>
      <charset val="134"/>
    </font>
    <font>
      <sz val="10"/>
      <name val="宋体"/>
      <charset val="134"/>
    </font>
    <font>
      <sz val="10"/>
      <color theme="1"/>
      <name val="宋体"/>
      <charset val="134"/>
    </font>
    <font>
      <sz val="11"/>
      <color rgb="FFFF0000"/>
      <name val="宋体"/>
      <charset val="134"/>
      <scheme val="minor"/>
    </font>
    <font>
      <b/>
      <sz val="9"/>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2" fillId="0" borderId="0" xfId="0" applyFont="1" applyFill="1" applyBorder="1" applyAlignment="1">
      <alignment vertical="center"/>
    </xf>
    <xf numFmtId="0" fontId="1" fillId="0" borderId="0" xfId="0" applyFont="1" applyFill="1" applyBorder="1" applyAlignment="1">
      <alignment horizontal="left" vertical="center"/>
    </xf>
    <xf numFmtId="177"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177" fontId="4"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7" fontId="5"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177" fontId="2" fillId="0" borderId="1" xfId="0" applyNumberFormat="1"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177" fontId="1" fillId="0" borderId="0" xfId="0" applyNumberFormat="1" applyFont="1" applyFill="1" applyBorder="1" applyAlignment="1">
      <alignment horizontal="left" vertical="center" wrapText="1"/>
    </xf>
    <xf numFmtId="0" fontId="3" fillId="0" borderId="0" xfId="0" applyFont="1" applyFill="1" applyAlignment="1">
      <alignment horizontal="center" vertical="center" wrapText="1"/>
    </xf>
    <xf numFmtId="177" fontId="3"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0"/>
  <sheetViews>
    <sheetView tabSelected="1" view="pageBreakPreview" zoomScaleNormal="100" topLeftCell="A37" workbookViewId="0">
      <selection activeCell="C48" sqref="C48"/>
    </sheetView>
  </sheetViews>
  <sheetFormatPr defaultColWidth="9.28703703703704" defaultRowHeight="20" customHeight="1"/>
  <cols>
    <col min="1" max="1" width="4.40740740740741" style="3" customWidth="1"/>
    <col min="2" max="2" width="11.8888888888889" style="3" customWidth="1"/>
    <col min="3" max="3" width="59.7037037037037" style="6" customWidth="1"/>
    <col min="4" max="4" width="4.9537037037037" style="3" customWidth="1"/>
    <col min="5" max="5" width="8.76851851851852" style="3" customWidth="1"/>
    <col min="6" max="6" width="8.81481481481481" style="7" customWidth="1"/>
    <col min="7" max="7" width="4.78703703703704" style="3" customWidth="1"/>
    <col min="8" max="8" width="9.62962962962963" style="7" customWidth="1"/>
    <col min="9" max="9" width="11.5185185185185" style="7" customWidth="1"/>
    <col min="10" max="10" width="7.5" style="3" customWidth="1"/>
    <col min="11" max="11" width="9.28703703703704" style="1"/>
    <col min="12" max="12" width="9.28703703703704" style="8"/>
    <col min="13" max="16384" width="9.28703703703704" style="1"/>
  </cols>
  <sheetData>
    <row r="1" s="1" customFormat="1" ht="30" customHeight="1" spans="1:12">
      <c r="A1" s="9" t="s">
        <v>0</v>
      </c>
      <c r="B1" s="9"/>
      <c r="C1" s="10"/>
      <c r="D1" s="9"/>
      <c r="E1" s="9"/>
      <c r="F1" s="11"/>
      <c r="G1" s="9"/>
      <c r="H1" s="11"/>
      <c r="I1" s="11"/>
      <c r="J1" s="9"/>
      <c r="L1" s="8"/>
    </row>
    <row r="2" s="1" customFormat="1" ht="30" customHeight="1" spans="1:12">
      <c r="A2" s="12" t="s">
        <v>1</v>
      </c>
      <c r="B2" s="12" t="s">
        <v>2</v>
      </c>
      <c r="C2" s="12" t="s">
        <v>3</v>
      </c>
      <c r="D2" s="12" t="s">
        <v>4</v>
      </c>
      <c r="E2" s="12" t="s">
        <v>5</v>
      </c>
      <c r="F2" s="13" t="s">
        <v>6</v>
      </c>
      <c r="G2" s="12" t="s">
        <v>7</v>
      </c>
      <c r="H2" s="13" t="s">
        <v>8</v>
      </c>
      <c r="I2" s="13" t="s">
        <v>9</v>
      </c>
      <c r="J2" s="12" t="s">
        <v>10</v>
      </c>
      <c r="L2" s="8"/>
    </row>
    <row r="3" s="1" customFormat="1" ht="30" customHeight="1" spans="1:12">
      <c r="A3" s="12" t="s">
        <v>11</v>
      </c>
      <c r="B3" s="12" t="s">
        <v>12</v>
      </c>
      <c r="C3" s="14"/>
      <c r="D3" s="15"/>
      <c r="E3" s="15"/>
      <c r="F3" s="16"/>
      <c r="G3" s="15"/>
      <c r="H3" s="16"/>
      <c r="I3" s="16"/>
      <c r="J3" s="15"/>
      <c r="L3" s="8"/>
    </row>
    <row r="4" s="2" customFormat="1" ht="75.6" spans="1:13">
      <c r="A4" s="15">
        <v>1</v>
      </c>
      <c r="B4" s="15" t="s">
        <v>13</v>
      </c>
      <c r="C4" s="14" t="s">
        <v>14</v>
      </c>
      <c r="D4" s="15" t="s">
        <v>15</v>
      </c>
      <c r="E4" s="17">
        <v>65</v>
      </c>
      <c r="F4" s="16">
        <f t="shared" ref="F4:F12" si="0">H4/1.03</f>
        <v>0</v>
      </c>
      <c r="G4" s="18">
        <v>0.03</v>
      </c>
      <c r="H4" s="16"/>
      <c r="I4" s="16">
        <f t="shared" ref="I4:I12" si="1">E4*H4</f>
        <v>0</v>
      </c>
      <c r="J4" s="15"/>
      <c r="L4" s="8"/>
      <c r="M4" s="34"/>
    </row>
    <row r="5" s="2" customFormat="1" ht="97.2" spans="1:13">
      <c r="A5" s="15">
        <v>2</v>
      </c>
      <c r="B5" s="15" t="s">
        <v>16</v>
      </c>
      <c r="C5" s="14" t="s">
        <v>17</v>
      </c>
      <c r="D5" s="15" t="s">
        <v>18</v>
      </c>
      <c r="E5" s="17">
        <v>2</v>
      </c>
      <c r="F5" s="16">
        <f t="shared" si="0"/>
        <v>0</v>
      </c>
      <c r="G5" s="18">
        <v>0.03</v>
      </c>
      <c r="H5" s="16"/>
      <c r="I5" s="16">
        <f t="shared" si="1"/>
        <v>0</v>
      </c>
      <c r="J5" s="15"/>
      <c r="L5" s="8"/>
      <c r="M5" s="1"/>
    </row>
    <row r="6" s="2" customFormat="1" ht="97.2" spans="1:12">
      <c r="A6" s="15">
        <v>3</v>
      </c>
      <c r="B6" s="15" t="s">
        <v>19</v>
      </c>
      <c r="C6" s="14" t="s">
        <v>20</v>
      </c>
      <c r="D6" s="15" t="s">
        <v>21</v>
      </c>
      <c r="E6" s="17">
        <v>154.35</v>
      </c>
      <c r="F6" s="16">
        <f t="shared" si="0"/>
        <v>0</v>
      </c>
      <c r="G6" s="18">
        <v>0.03</v>
      </c>
      <c r="H6" s="16"/>
      <c r="I6" s="16">
        <f t="shared" si="1"/>
        <v>0</v>
      </c>
      <c r="J6" s="15"/>
      <c r="L6" s="36"/>
    </row>
    <row r="7" s="2" customFormat="1" ht="97.2" spans="1:12">
      <c r="A7" s="15">
        <v>4</v>
      </c>
      <c r="B7" s="15" t="s">
        <v>22</v>
      </c>
      <c r="C7" s="14" t="s">
        <v>23</v>
      </c>
      <c r="D7" s="15" t="s">
        <v>21</v>
      </c>
      <c r="E7" s="17">
        <v>1864</v>
      </c>
      <c r="F7" s="16">
        <f t="shared" si="0"/>
        <v>0</v>
      </c>
      <c r="G7" s="18">
        <v>0.03</v>
      </c>
      <c r="H7" s="16"/>
      <c r="I7" s="16">
        <f t="shared" si="1"/>
        <v>0</v>
      </c>
      <c r="J7" s="15"/>
      <c r="L7" s="36"/>
    </row>
    <row r="8" s="2" customFormat="1" ht="97.2" spans="1:12">
      <c r="A8" s="15">
        <v>5</v>
      </c>
      <c r="B8" s="15" t="s">
        <v>24</v>
      </c>
      <c r="C8" s="14" t="s">
        <v>25</v>
      </c>
      <c r="D8" s="15" t="s">
        <v>18</v>
      </c>
      <c r="E8" s="17">
        <v>3.77</v>
      </c>
      <c r="F8" s="16">
        <f t="shared" si="0"/>
        <v>0</v>
      </c>
      <c r="G8" s="18">
        <v>0.03</v>
      </c>
      <c r="H8" s="16"/>
      <c r="I8" s="16">
        <f t="shared" si="1"/>
        <v>0</v>
      </c>
      <c r="J8" s="15"/>
      <c r="L8" s="36"/>
    </row>
    <row r="9" s="2" customFormat="1" ht="75.6" spans="1:12">
      <c r="A9" s="15">
        <v>6</v>
      </c>
      <c r="B9" s="15" t="s">
        <v>26</v>
      </c>
      <c r="C9" s="14" t="s">
        <v>27</v>
      </c>
      <c r="D9" s="15" t="s">
        <v>15</v>
      </c>
      <c r="E9" s="17">
        <v>18</v>
      </c>
      <c r="F9" s="16">
        <f t="shared" si="0"/>
        <v>0</v>
      </c>
      <c r="G9" s="18">
        <v>0.03</v>
      </c>
      <c r="H9" s="16"/>
      <c r="I9" s="16">
        <f t="shared" si="1"/>
        <v>0</v>
      </c>
      <c r="J9" s="15"/>
      <c r="L9" s="36"/>
    </row>
    <row r="10" s="2" customFormat="1" ht="75.6" spans="1:12">
      <c r="A10" s="15">
        <v>7</v>
      </c>
      <c r="B10" s="15" t="s">
        <v>28</v>
      </c>
      <c r="C10" s="14" t="s">
        <v>14</v>
      </c>
      <c r="D10" s="15" t="s">
        <v>15</v>
      </c>
      <c r="E10" s="17">
        <v>98</v>
      </c>
      <c r="F10" s="16">
        <f t="shared" si="0"/>
        <v>0</v>
      </c>
      <c r="G10" s="18">
        <v>0.03</v>
      </c>
      <c r="H10" s="16"/>
      <c r="I10" s="16">
        <f t="shared" si="1"/>
        <v>0</v>
      </c>
      <c r="J10" s="15"/>
      <c r="L10" s="36"/>
    </row>
    <row r="11" s="2" customFormat="1" ht="75.6" spans="1:12">
      <c r="A11" s="15">
        <v>8</v>
      </c>
      <c r="B11" s="15" t="s">
        <v>29</v>
      </c>
      <c r="C11" s="14" t="s">
        <v>14</v>
      </c>
      <c r="D11" s="15" t="s">
        <v>15</v>
      </c>
      <c r="E11" s="17">
        <v>43.74</v>
      </c>
      <c r="F11" s="16">
        <f t="shared" si="0"/>
        <v>0</v>
      </c>
      <c r="G11" s="18">
        <v>0.03</v>
      </c>
      <c r="H11" s="16"/>
      <c r="I11" s="16">
        <f t="shared" si="1"/>
        <v>0</v>
      </c>
      <c r="J11" s="15"/>
      <c r="L11" s="36"/>
    </row>
    <row r="12" s="2" customFormat="1" ht="75.6" spans="1:12">
      <c r="A12" s="15">
        <v>9</v>
      </c>
      <c r="B12" s="15" t="s">
        <v>30</v>
      </c>
      <c r="C12" s="14" t="s">
        <v>14</v>
      </c>
      <c r="D12" s="15" t="s">
        <v>15</v>
      </c>
      <c r="E12" s="17">
        <v>1.85</v>
      </c>
      <c r="F12" s="16">
        <f t="shared" si="0"/>
        <v>0</v>
      </c>
      <c r="G12" s="18">
        <v>0.03</v>
      </c>
      <c r="H12" s="16"/>
      <c r="I12" s="16">
        <f t="shared" si="1"/>
        <v>0</v>
      </c>
      <c r="J12" s="15"/>
      <c r="L12" s="36"/>
    </row>
    <row r="13" s="2" customFormat="1" ht="21.6" spans="1:12">
      <c r="A13" s="12" t="s">
        <v>31</v>
      </c>
      <c r="B13" s="12" t="s">
        <v>32</v>
      </c>
      <c r="C13" s="14"/>
      <c r="D13" s="15"/>
      <c r="E13" s="19"/>
      <c r="F13" s="16"/>
      <c r="G13" s="18"/>
      <c r="H13" s="16"/>
      <c r="I13" s="16"/>
      <c r="J13" s="15"/>
      <c r="L13" s="36"/>
    </row>
    <row r="14" s="1" customFormat="1" ht="75.6" spans="1:12">
      <c r="A14" s="15">
        <v>1</v>
      </c>
      <c r="B14" s="15" t="s">
        <v>33</v>
      </c>
      <c r="C14" s="14" t="s">
        <v>14</v>
      </c>
      <c r="D14" s="15" t="s">
        <v>15</v>
      </c>
      <c r="E14" s="20">
        <v>173</v>
      </c>
      <c r="F14" s="16">
        <f t="shared" ref="F14:F22" si="2">H14/1.03</f>
        <v>0</v>
      </c>
      <c r="G14" s="18">
        <v>0.03</v>
      </c>
      <c r="H14" s="16"/>
      <c r="I14" s="16">
        <f t="shared" ref="I14:I22" si="3">E14*H14</f>
        <v>0</v>
      </c>
      <c r="J14" s="15"/>
      <c r="L14" s="37"/>
    </row>
    <row r="15" s="1" customFormat="1" ht="75.6" spans="1:12">
      <c r="A15" s="15">
        <v>2</v>
      </c>
      <c r="B15" s="15" t="s">
        <v>34</v>
      </c>
      <c r="C15" s="14" t="s">
        <v>35</v>
      </c>
      <c r="D15" s="15" t="s">
        <v>21</v>
      </c>
      <c r="E15" s="20">
        <v>680</v>
      </c>
      <c r="F15" s="16">
        <f t="shared" si="2"/>
        <v>0</v>
      </c>
      <c r="G15" s="18">
        <v>0.03</v>
      </c>
      <c r="H15" s="16"/>
      <c r="I15" s="16">
        <f t="shared" si="3"/>
        <v>0</v>
      </c>
      <c r="J15" s="15"/>
      <c r="L15" s="37"/>
    </row>
    <row r="16" s="1" customFormat="1" ht="54" spans="1:12">
      <c r="A16" s="15">
        <v>3</v>
      </c>
      <c r="B16" s="15" t="s">
        <v>36</v>
      </c>
      <c r="C16" s="14" t="s">
        <v>37</v>
      </c>
      <c r="D16" s="15" t="s">
        <v>15</v>
      </c>
      <c r="E16" s="20">
        <f>61.33+21.1</f>
        <v>82.43</v>
      </c>
      <c r="F16" s="16">
        <f t="shared" si="2"/>
        <v>0</v>
      </c>
      <c r="G16" s="18">
        <v>0.03</v>
      </c>
      <c r="H16" s="16"/>
      <c r="I16" s="16">
        <f t="shared" si="3"/>
        <v>0</v>
      </c>
      <c r="J16" s="15"/>
      <c r="L16" s="37"/>
    </row>
    <row r="17" s="1" customFormat="1" ht="75.6" spans="1:12">
      <c r="A17" s="15">
        <v>4</v>
      </c>
      <c r="B17" s="15" t="s">
        <v>38</v>
      </c>
      <c r="C17" s="14" t="s">
        <v>14</v>
      </c>
      <c r="D17" s="15" t="s">
        <v>15</v>
      </c>
      <c r="E17" s="20">
        <f>50.24+17.28</f>
        <v>67.52</v>
      </c>
      <c r="F17" s="16">
        <f t="shared" si="2"/>
        <v>0</v>
      </c>
      <c r="G17" s="18">
        <v>0.03</v>
      </c>
      <c r="H17" s="16"/>
      <c r="I17" s="16">
        <f t="shared" si="3"/>
        <v>0</v>
      </c>
      <c r="J17" s="15"/>
      <c r="L17" s="38"/>
    </row>
    <row r="18" s="1" customFormat="1" ht="75.6" spans="1:12">
      <c r="A18" s="15">
        <v>5</v>
      </c>
      <c r="B18" s="15" t="s">
        <v>39</v>
      </c>
      <c r="C18" s="14" t="s">
        <v>14</v>
      </c>
      <c r="D18" s="15" t="s">
        <v>15</v>
      </c>
      <c r="E18" s="20">
        <f>8.58+2.95</f>
        <v>11.53</v>
      </c>
      <c r="F18" s="16">
        <f t="shared" si="2"/>
        <v>0</v>
      </c>
      <c r="G18" s="18">
        <v>0.03</v>
      </c>
      <c r="H18" s="16"/>
      <c r="I18" s="16">
        <f t="shared" si="3"/>
        <v>0</v>
      </c>
      <c r="J18" s="15"/>
      <c r="L18" s="37"/>
    </row>
    <row r="19" s="1" customFormat="1" ht="75.6" spans="1:12">
      <c r="A19" s="15">
        <v>6</v>
      </c>
      <c r="B19" s="15" t="s">
        <v>40</v>
      </c>
      <c r="C19" s="14" t="s">
        <v>41</v>
      </c>
      <c r="D19" s="15" t="s">
        <v>15</v>
      </c>
      <c r="E19" s="20">
        <f>118.62+36.22</f>
        <v>154.84</v>
      </c>
      <c r="F19" s="16">
        <f t="shared" si="2"/>
        <v>0</v>
      </c>
      <c r="G19" s="18">
        <v>0.03</v>
      </c>
      <c r="H19" s="16"/>
      <c r="I19" s="16">
        <f t="shared" si="3"/>
        <v>0</v>
      </c>
      <c r="J19" s="15"/>
      <c r="L19" s="37"/>
    </row>
    <row r="20" s="1" customFormat="1" ht="97.2" spans="1:12">
      <c r="A20" s="15">
        <v>7</v>
      </c>
      <c r="B20" s="15" t="s">
        <v>42</v>
      </c>
      <c r="C20" s="14" t="s">
        <v>17</v>
      </c>
      <c r="D20" s="15" t="s">
        <v>18</v>
      </c>
      <c r="E20" s="20">
        <f>29.17+8.96</f>
        <v>38.13</v>
      </c>
      <c r="F20" s="16">
        <f t="shared" si="2"/>
        <v>0</v>
      </c>
      <c r="G20" s="18">
        <v>0.03</v>
      </c>
      <c r="H20" s="16"/>
      <c r="I20" s="16">
        <f t="shared" si="3"/>
        <v>0</v>
      </c>
      <c r="J20" s="15"/>
      <c r="L20" s="37"/>
    </row>
    <row r="21" s="1" customFormat="1" ht="75.6" spans="1:12">
      <c r="A21" s="15">
        <v>8</v>
      </c>
      <c r="B21" s="15" t="s">
        <v>43</v>
      </c>
      <c r="C21" s="14" t="s">
        <v>44</v>
      </c>
      <c r="D21" s="15" t="s">
        <v>21</v>
      </c>
      <c r="E21" s="20">
        <f>251.2+129.6</f>
        <v>380.8</v>
      </c>
      <c r="F21" s="16">
        <f t="shared" si="2"/>
        <v>0</v>
      </c>
      <c r="G21" s="18">
        <v>0.03</v>
      </c>
      <c r="H21" s="16"/>
      <c r="I21" s="16">
        <f t="shared" si="3"/>
        <v>0</v>
      </c>
      <c r="J21" s="15"/>
      <c r="L21" s="37"/>
    </row>
    <row r="22" s="1" customFormat="1" ht="64.8" spans="1:12">
      <c r="A22" s="15">
        <v>9</v>
      </c>
      <c r="B22" s="15" t="s">
        <v>45</v>
      </c>
      <c r="C22" s="14" t="s">
        <v>46</v>
      </c>
      <c r="D22" s="15" t="s">
        <v>21</v>
      </c>
      <c r="E22" s="20">
        <v>20</v>
      </c>
      <c r="F22" s="16">
        <f t="shared" si="2"/>
        <v>0</v>
      </c>
      <c r="G22" s="18">
        <v>0.03</v>
      </c>
      <c r="H22" s="16"/>
      <c r="I22" s="16">
        <f t="shared" si="3"/>
        <v>0</v>
      </c>
      <c r="J22" s="15"/>
      <c r="L22" s="37"/>
    </row>
    <row r="23" s="3" customFormat="1" ht="32" customHeight="1" spans="1:12">
      <c r="A23" s="21" t="s">
        <v>47</v>
      </c>
      <c r="B23" s="21" t="s">
        <v>48</v>
      </c>
      <c r="C23" s="14"/>
      <c r="D23" s="15"/>
      <c r="E23" s="16"/>
      <c r="F23" s="16"/>
      <c r="G23" s="16"/>
      <c r="H23" s="16"/>
      <c r="I23" s="20"/>
      <c r="J23" s="19"/>
      <c r="L23" s="8"/>
    </row>
    <row r="24" s="3" customFormat="1" ht="63" customHeight="1" spans="1:12">
      <c r="A24" s="15">
        <v>1</v>
      </c>
      <c r="B24" s="15" t="s">
        <v>49</v>
      </c>
      <c r="C24" s="14" t="s">
        <v>50</v>
      </c>
      <c r="D24" s="15" t="s">
        <v>21</v>
      </c>
      <c r="E24" s="15">
        <f>452+1155</f>
        <v>1607</v>
      </c>
      <c r="F24" s="16">
        <f t="shared" ref="F24:F35" si="4">H24/1.03</f>
        <v>0</v>
      </c>
      <c r="G24" s="18">
        <v>0.03</v>
      </c>
      <c r="H24" s="16"/>
      <c r="I24" s="16">
        <f t="shared" ref="I24:I35" si="5">E24*H24</f>
        <v>0</v>
      </c>
      <c r="J24" s="15"/>
      <c r="L24" s="8"/>
    </row>
    <row r="25" s="3" customFormat="1" ht="75.6" spans="1:12">
      <c r="A25" s="15">
        <v>2</v>
      </c>
      <c r="B25" s="15" t="s">
        <v>51</v>
      </c>
      <c r="C25" s="14" t="s">
        <v>14</v>
      </c>
      <c r="D25" s="15" t="s">
        <v>15</v>
      </c>
      <c r="E25" s="17">
        <v>70</v>
      </c>
      <c r="F25" s="16">
        <f t="shared" si="4"/>
        <v>0</v>
      </c>
      <c r="G25" s="18">
        <v>0.03</v>
      </c>
      <c r="H25" s="16"/>
      <c r="I25" s="16">
        <f t="shared" si="5"/>
        <v>0</v>
      </c>
      <c r="J25" s="15"/>
      <c r="L25" s="8"/>
    </row>
    <row r="26" s="3" customFormat="1" ht="97.2" spans="1:12">
      <c r="A26" s="15">
        <v>3</v>
      </c>
      <c r="B26" s="15" t="s">
        <v>52</v>
      </c>
      <c r="C26" s="14" t="s">
        <v>17</v>
      </c>
      <c r="D26" s="15" t="s">
        <v>18</v>
      </c>
      <c r="E26" s="17">
        <v>2</v>
      </c>
      <c r="F26" s="16">
        <f t="shared" si="4"/>
        <v>0</v>
      </c>
      <c r="G26" s="18">
        <v>0.03</v>
      </c>
      <c r="H26" s="16"/>
      <c r="I26" s="16">
        <f t="shared" si="5"/>
        <v>0</v>
      </c>
      <c r="J26" s="15"/>
      <c r="L26" s="8"/>
    </row>
    <row r="27" s="4" customFormat="1" ht="86.4" spans="1:19">
      <c r="A27" s="15">
        <v>4</v>
      </c>
      <c r="B27" s="15" t="s">
        <v>53</v>
      </c>
      <c r="C27" s="14" t="s">
        <v>54</v>
      </c>
      <c r="D27" s="15" t="s">
        <v>15</v>
      </c>
      <c r="E27" s="15">
        <v>46.51</v>
      </c>
      <c r="F27" s="16">
        <f t="shared" si="4"/>
        <v>0</v>
      </c>
      <c r="G27" s="18">
        <v>0.03</v>
      </c>
      <c r="H27" s="16"/>
      <c r="I27" s="16">
        <f t="shared" si="5"/>
        <v>0</v>
      </c>
      <c r="J27" s="15"/>
      <c r="K27" s="3"/>
      <c r="L27" s="8"/>
      <c r="M27" s="3"/>
      <c r="N27" s="3"/>
      <c r="O27" s="3"/>
      <c r="P27" s="3"/>
      <c r="Q27" s="3"/>
      <c r="R27" s="3"/>
      <c r="S27" s="3"/>
    </row>
    <row r="28" s="3" customFormat="1" ht="102" customHeight="1" spans="1:12">
      <c r="A28" s="15">
        <v>5</v>
      </c>
      <c r="B28" s="15" t="s">
        <v>55</v>
      </c>
      <c r="C28" s="14" t="s">
        <v>56</v>
      </c>
      <c r="D28" s="15" t="s">
        <v>18</v>
      </c>
      <c r="E28" s="17">
        <v>2</v>
      </c>
      <c r="F28" s="16">
        <f t="shared" si="4"/>
        <v>0</v>
      </c>
      <c r="G28" s="18">
        <v>0.03</v>
      </c>
      <c r="H28" s="16"/>
      <c r="I28" s="16">
        <f t="shared" si="5"/>
        <v>0</v>
      </c>
      <c r="J28" s="15"/>
      <c r="L28" s="8"/>
    </row>
    <row r="29" s="3" customFormat="1" ht="100" customHeight="1" spans="1:12">
      <c r="A29" s="15">
        <v>6</v>
      </c>
      <c r="B29" s="15" t="s">
        <v>57</v>
      </c>
      <c r="C29" s="14" t="s">
        <v>58</v>
      </c>
      <c r="D29" s="15" t="s">
        <v>15</v>
      </c>
      <c r="E29" s="15">
        <v>46.51</v>
      </c>
      <c r="F29" s="16">
        <f t="shared" si="4"/>
        <v>0</v>
      </c>
      <c r="G29" s="18">
        <v>0.03</v>
      </c>
      <c r="H29" s="16"/>
      <c r="I29" s="16">
        <f t="shared" si="5"/>
        <v>0</v>
      </c>
      <c r="J29" s="15"/>
      <c r="L29" s="8"/>
    </row>
    <row r="30" s="4" customFormat="1" ht="96" customHeight="1" spans="1:19">
      <c r="A30" s="15">
        <v>7</v>
      </c>
      <c r="B30" s="15" t="s">
        <v>59</v>
      </c>
      <c r="C30" s="14" t="s">
        <v>60</v>
      </c>
      <c r="D30" s="15" t="s">
        <v>15</v>
      </c>
      <c r="E30" s="15">
        <f>141.23+762.98</f>
        <v>904.21</v>
      </c>
      <c r="F30" s="16">
        <f t="shared" si="4"/>
        <v>0</v>
      </c>
      <c r="G30" s="18">
        <v>0.03</v>
      </c>
      <c r="H30" s="16"/>
      <c r="I30" s="16">
        <f t="shared" si="5"/>
        <v>0</v>
      </c>
      <c r="J30" s="15"/>
      <c r="K30" s="3"/>
      <c r="L30" s="8"/>
      <c r="M30" s="3"/>
      <c r="N30" s="3"/>
      <c r="O30" s="3"/>
      <c r="P30" s="3"/>
      <c r="Q30" s="3"/>
      <c r="R30" s="3"/>
      <c r="S30" s="3"/>
    </row>
    <row r="31" s="3" customFormat="1" ht="88" customHeight="1" spans="1:12">
      <c r="A31" s="15">
        <v>8</v>
      </c>
      <c r="B31" s="15" t="s">
        <v>61</v>
      </c>
      <c r="C31" s="14" t="s">
        <v>14</v>
      </c>
      <c r="D31" s="15" t="s">
        <v>15</v>
      </c>
      <c r="E31" s="15">
        <v>45.04</v>
      </c>
      <c r="F31" s="16">
        <f t="shared" si="4"/>
        <v>0</v>
      </c>
      <c r="G31" s="18">
        <v>0.03</v>
      </c>
      <c r="H31" s="16"/>
      <c r="I31" s="16">
        <f t="shared" si="5"/>
        <v>0</v>
      </c>
      <c r="J31" s="15"/>
      <c r="L31" s="8"/>
    </row>
    <row r="32" s="3" customFormat="1" ht="103" customHeight="1" spans="1:12">
      <c r="A32" s="15">
        <v>9</v>
      </c>
      <c r="B32" s="15" t="s">
        <v>62</v>
      </c>
      <c r="C32" s="14" t="s">
        <v>25</v>
      </c>
      <c r="D32" s="15" t="s">
        <v>18</v>
      </c>
      <c r="E32" s="15">
        <v>1.23</v>
      </c>
      <c r="F32" s="16">
        <f t="shared" si="4"/>
        <v>0</v>
      </c>
      <c r="G32" s="18">
        <v>0.03</v>
      </c>
      <c r="H32" s="16"/>
      <c r="I32" s="16">
        <f t="shared" si="5"/>
        <v>0</v>
      </c>
      <c r="J32" s="15"/>
      <c r="L32" s="8"/>
    </row>
    <row r="33" s="3" customFormat="1" ht="104" customHeight="1" spans="1:12">
      <c r="A33" s="15">
        <v>10</v>
      </c>
      <c r="B33" s="15" t="s">
        <v>63</v>
      </c>
      <c r="C33" s="14" t="s">
        <v>64</v>
      </c>
      <c r="D33" s="15" t="s">
        <v>18</v>
      </c>
      <c r="E33" s="15">
        <v>1</v>
      </c>
      <c r="F33" s="16">
        <f t="shared" si="4"/>
        <v>0</v>
      </c>
      <c r="G33" s="18">
        <v>0.03</v>
      </c>
      <c r="H33" s="16"/>
      <c r="I33" s="16">
        <f t="shared" si="5"/>
        <v>0</v>
      </c>
      <c r="J33" s="15"/>
      <c r="L33" s="8"/>
    </row>
    <row r="34" s="1" customFormat="1" ht="66" customHeight="1" spans="1:12">
      <c r="A34" s="15">
        <v>11</v>
      </c>
      <c r="B34" s="15" t="s">
        <v>65</v>
      </c>
      <c r="C34" s="14" t="s">
        <v>66</v>
      </c>
      <c r="D34" s="15" t="s">
        <v>67</v>
      </c>
      <c r="E34" s="15">
        <v>2210</v>
      </c>
      <c r="F34" s="16">
        <f t="shared" si="4"/>
        <v>0</v>
      </c>
      <c r="G34" s="18">
        <v>0.03</v>
      </c>
      <c r="H34" s="16"/>
      <c r="I34" s="16">
        <f t="shared" si="5"/>
        <v>0</v>
      </c>
      <c r="J34" s="15"/>
      <c r="L34" s="39"/>
    </row>
    <row r="35" s="1" customFormat="1" ht="68" customHeight="1" spans="1:12">
      <c r="A35" s="15">
        <v>12</v>
      </c>
      <c r="B35" s="15" t="s">
        <v>68</v>
      </c>
      <c r="C35" s="14" t="s">
        <v>69</v>
      </c>
      <c r="D35" s="15" t="s">
        <v>70</v>
      </c>
      <c r="E35" s="19">
        <v>17269</v>
      </c>
      <c r="F35" s="16">
        <f t="shared" si="4"/>
        <v>0</v>
      </c>
      <c r="G35" s="18">
        <v>0.03</v>
      </c>
      <c r="H35" s="16"/>
      <c r="I35" s="16">
        <f t="shared" si="5"/>
        <v>0</v>
      </c>
      <c r="J35" s="15"/>
      <c r="L35" s="8"/>
    </row>
    <row r="36" s="3" customFormat="1" ht="32" customHeight="1" spans="1:12">
      <c r="A36" s="21" t="s">
        <v>71</v>
      </c>
      <c r="B36" s="21" t="s">
        <v>72</v>
      </c>
      <c r="C36" s="14"/>
      <c r="D36" s="15"/>
      <c r="E36" s="16"/>
      <c r="F36" s="16"/>
      <c r="G36" s="16"/>
      <c r="H36" s="16"/>
      <c r="I36" s="20"/>
      <c r="J36" s="19"/>
      <c r="L36" s="8"/>
    </row>
    <row r="37" s="1" customFormat="1" ht="68" customHeight="1" spans="1:12">
      <c r="A37" s="22">
        <v>1</v>
      </c>
      <c r="B37" s="23" t="s">
        <v>73</v>
      </c>
      <c r="C37" s="24" t="s">
        <v>74</v>
      </c>
      <c r="D37" s="25" t="s">
        <v>67</v>
      </c>
      <c r="E37" s="26">
        <f>226+677.5</f>
        <v>903.5</v>
      </c>
      <c r="F37" s="16">
        <f t="shared" ref="F37:F42" si="6">H37/1.03</f>
        <v>0</v>
      </c>
      <c r="G37" s="18">
        <v>0.03</v>
      </c>
      <c r="H37" s="16"/>
      <c r="I37" s="16">
        <f t="shared" ref="I37:I42" si="7">E37*H37</f>
        <v>0</v>
      </c>
      <c r="J37" s="15"/>
      <c r="L37" s="8"/>
    </row>
    <row r="38" s="1" customFormat="1" ht="68" customHeight="1" spans="1:12">
      <c r="A38" s="22">
        <v>2</v>
      </c>
      <c r="B38" s="23" t="s">
        <v>75</v>
      </c>
      <c r="C38" s="24" t="s">
        <v>76</v>
      </c>
      <c r="D38" s="25" t="s">
        <v>67</v>
      </c>
      <c r="E38" s="26">
        <v>113</v>
      </c>
      <c r="F38" s="16">
        <f t="shared" si="6"/>
        <v>0</v>
      </c>
      <c r="G38" s="18">
        <v>0.03</v>
      </c>
      <c r="H38" s="16"/>
      <c r="I38" s="16">
        <f t="shared" si="7"/>
        <v>0</v>
      </c>
      <c r="J38" s="15"/>
      <c r="L38" s="8"/>
    </row>
    <row r="39" s="1" customFormat="1" ht="68" customHeight="1" spans="1:12">
      <c r="A39" s="22">
        <v>3</v>
      </c>
      <c r="B39" s="27" t="s">
        <v>77</v>
      </c>
      <c r="C39" s="24" t="s">
        <v>78</v>
      </c>
      <c r="D39" s="25" t="s">
        <v>79</v>
      </c>
      <c r="E39" s="26">
        <v>4.62</v>
      </c>
      <c r="F39" s="16">
        <f t="shared" si="6"/>
        <v>0</v>
      </c>
      <c r="G39" s="18">
        <v>0.03</v>
      </c>
      <c r="H39" s="16"/>
      <c r="I39" s="16">
        <f t="shared" si="7"/>
        <v>0</v>
      </c>
      <c r="J39" s="15"/>
      <c r="L39" s="8"/>
    </row>
    <row r="40" s="1" customFormat="1" ht="68" customHeight="1" spans="1:12">
      <c r="A40" s="22">
        <v>4</v>
      </c>
      <c r="B40" s="25" t="s">
        <v>80</v>
      </c>
      <c r="C40" s="24" t="s">
        <v>81</v>
      </c>
      <c r="D40" s="25" t="s">
        <v>21</v>
      </c>
      <c r="E40" s="26">
        <f>47*2</f>
        <v>94</v>
      </c>
      <c r="F40" s="16">
        <f t="shared" si="6"/>
        <v>0</v>
      </c>
      <c r="G40" s="18">
        <v>0.03</v>
      </c>
      <c r="H40" s="16"/>
      <c r="I40" s="16">
        <f t="shared" si="7"/>
        <v>0</v>
      </c>
      <c r="J40" s="15"/>
      <c r="L40" s="8"/>
    </row>
    <row r="41" s="1" customFormat="1" ht="68" customHeight="1" spans="1:12">
      <c r="A41" s="22">
        <v>5</v>
      </c>
      <c r="B41" s="28" t="s">
        <v>82</v>
      </c>
      <c r="C41" s="24" t="s">
        <v>17</v>
      </c>
      <c r="D41" s="25" t="s">
        <v>79</v>
      </c>
      <c r="E41" s="26">
        <f>5</f>
        <v>5</v>
      </c>
      <c r="F41" s="16">
        <f t="shared" si="6"/>
        <v>0</v>
      </c>
      <c r="G41" s="18">
        <v>0.03</v>
      </c>
      <c r="H41" s="16"/>
      <c r="I41" s="16">
        <f t="shared" si="7"/>
        <v>0</v>
      </c>
      <c r="J41" s="15"/>
      <c r="L41" s="8"/>
    </row>
    <row r="42" s="3" customFormat="1" ht="32" customHeight="1" spans="1:12">
      <c r="A42" s="21" t="s">
        <v>83</v>
      </c>
      <c r="B42" s="21" t="s">
        <v>84</v>
      </c>
      <c r="C42" s="14"/>
      <c r="D42" s="15"/>
      <c r="E42" s="16"/>
      <c r="F42" s="16"/>
      <c r="G42" s="16"/>
      <c r="H42" s="16"/>
      <c r="I42" s="20"/>
      <c r="J42" s="19"/>
      <c r="L42" s="8"/>
    </row>
    <row r="43" s="1" customFormat="1" ht="68" customHeight="1" spans="1:12">
      <c r="A43" s="22">
        <v>1</v>
      </c>
      <c r="B43" s="25" t="s">
        <v>85</v>
      </c>
      <c r="C43" s="24" t="s">
        <v>86</v>
      </c>
      <c r="D43" s="23" t="s">
        <v>79</v>
      </c>
      <c r="E43" s="29">
        <v>140</v>
      </c>
      <c r="F43" s="16">
        <f t="shared" ref="F43:F48" si="8">H43/1.03</f>
        <v>0</v>
      </c>
      <c r="G43" s="18">
        <v>0.03</v>
      </c>
      <c r="H43" s="16"/>
      <c r="I43" s="16">
        <f t="shared" ref="I43:I48" si="9">E43*H43</f>
        <v>0</v>
      </c>
      <c r="J43" s="15"/>
      <c r="L43" s="8"/>
    </row>
    <row r="44" s="1" customFormat="1" ht="68" customHeight="1" spans="1:12">
      <c r="A44" s="22">
        <v>2</v>
      </c>
      <c r="B44" s="25" t="s">
        <v>87</v>
      </c>
      <c r="C44" s="24" t="s">
        <v>88</v>
      </c>
      <c r="D44" s="25" t="s">
        <v>67</v>
      </c>
      <c r="E44" s="29">
        <v>210</v>
      </c>
      <c r="F44" s="16">
        <f t="shared" si="8"/>
        <v>0</v>
      </c>
      <c r="G44" s="18">
        <v>0.03</v>
      </c>
      <c r="H44" s="16"/>
      <c r="I44" s="16">
        <f t="shared" si="9"/>
        <v>0</v>
      </c>
      <c r="J44" s="15"/>
      <c r="L44" s="8"/>
    </row>
    <row r="45" s="1" customFormat="1" ht="68" customHeight="1" spans="1:12">
      <c r="A45" s="22">
        <v>3</v>
      </c>
      <c r="B45" s="25" t="s">
        <v>89</v>
      </c>
      <c r="C45" s="24" t="s">
        <v>17</v>
      </c>
      <c r="D45" s="23" t="s">
        <v>79</v>
      </c>
      <c r="E45" s="29">
        <v>100</v>
      </c>
      <c r="F45" s="16">
        <f t="shared" si="8"/>
        <v>0</v>
      </c>
      <c r="G45" s="18">
        <v>0.03</v>
      </c>
      <c r="H45" s="16"/>
      <c r="I45" s="16">
        <f t="shared" si="9"/>
        <v>0</v>
      </c>
      <c r="J45" s="15"/>
      <c r="L45" s="8"/>
    </row>
    <row r="46" s="1" customFormat="1" ht="68" customHeight="1" spans="1:12">
      <c r="A46" s="22">
        <v>4</v>
      </c>
      <c r="B46" s="25" t="s">
        <v>90</v>
      </c>
      <c r="C46" s="24" t="s">
        <v>91</v>
      </c>
      <c r="D46" s="25" t="s">
        <v>92</v>
      </c>
      <c r="E46" s="29">
        <v>1200</v>
      </c>
      <c r="F46" s="16">
        <f t="shared" si="8"/>
        <v>0</v>
      </c>
      <c r="G46" s="18">
        <v>0.03</v>
      </c>
      <c r="H46" s="16"/>
      <c r="I46" s="16">
        <f t="shared" si="9"/>
        <v>0</v>
      </c>
      <c r="J46" s="15"/>
      <c r="L46" s="8"/>
    </row>
    <row r="47" s="1" customFormat="1" ht="68" customHeight="1" spans="1:12">
      <c r="A47" s="22">
        <v>5</v>
      </c>
      <c r="B47" s="25" t="s">
        <v>93</v>
      </c>
      <c r="C47" s="24" t="s">
        <v>94</v>
      </c>
      <c r="D47" s="25" t="s">
        <v>67</v>
      </c>
      <c r="E47" s="29">
        <v>47.2</v>
      </c>
      <c r="F47" s="16">
        <f t="shared" si="8"/>
        <v>0</v>
      </c>
      <c r="G47" s="18">
        <v>0.03</v>
      </c>
      <c r="H47" s="16"/>
      <c r="I47" s="16">
        <f t="shared" si="9"/>
        <v>0</v>
      </c>
      <c r="J47" s="15"/>
      <c r="L47" s="8"/>
    </row>
    <row r="48" s="1" customFormat="1" ht="68" customHeight="1" spans="1:12">
      <c r="A48" s="22">
        <v>6</v>
      </c>
      <c r="B48" s="25" t="s">
        <v>95</v>
      </c>
      <c r="C48" s="30" t="s">
        <v>96</v>
      </c>
      <c r="D48" s="25" t="s">
        <v>21</v>
      </c>
      <c r="E48" s="29">
        <v>300</v>
      </c>
      <c r="F48" s="16">
        <f t="shared" si="8"/>
        <v>0</v>
      </c>
      <c r="G48" s="18">
        <v>0.03</v>
      </c>
      <c r="H48" s="16"/>
      <c r="I48" s="16">
        <f t="shared" si="9"/>
        <v>0</v>
      </c>
      <c r="J48" s="15"/>
      <c r="L48" s="8"/>
    </row>
    <row r="49" s="5" customFormat="1" ht="30" customHeight="1" spans="1:12">
      <c r="A49" s="12"/>
      <c r="B49" s="21" t="s">
        <v>97</v>
      </c>
      <c r="C49" s="31"/>
      <c r="D49" s="21"/>
      <c r="E49" s="21"/>
      <c r="F49" s="32"/>
      <c r="G49" s="21"/>
      <c r="H49" s="32"/>
      <c r="I49" s="32">
        <f>SUM(I4:I35)</f>
        <v>0</v>
      </c>
      <c r="J49" s="21"/>
      <c r="L49" s="40"/>
    </row>
    <row r="50" s="1" customFormat="1" ht="38" customHeight="1" spans="1:12">
      <c r="A50" s="33" t="s">
        <v>98</v>
      </c>
      <c r="B50" s="34"/>
      <c r="C50" s="33"/>
      <c r="D50" s="33"/>
      <c r="E50" s="33"/>
      <c r="F50" s="35"/>
      <c r="G50" s="33"/>
      <c r="H50" s="35"/>
      <c r="I50" s="35"/>
      <c r="J50" s="33"/>
      <c r="L50" s="8"/>
    </row>
  </sheetData>
  <mergeCells count="2">
    <mergeCell ref="A1:J1"/>
    <mergeCell ref="A50:J50"/>
  </mergeCells>
  <pageMargins left="0.7" right="0.7" top="0.75" bottom="0.75" header="0.3" footer="0.3"/>
  <pageSetup paperSize="9" scale="5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fly</cp:lastModifiedBy>
  <dcterms:created xsi:type="dcterms:W3CDTF">2023-07-19T08:45:00Z</dcterms:created>
  <dcterms:modified xsi:type="dcterms:W3CDTF">2023-07-22T09:23:00Z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CC6A33D9CF774557A26EE5CE235F9D19_12</vt:lpwstr>
  </property>
  <property fmtid="{D5CDD505-2E9C-101B-9397-08002B2CF9AE}" pid="3" name="KSOProductBuildVer">
    <vt:lpwstr>2052-11.1.0.14309</vt:lpwstr>
  </property>
</Properties>
</file>