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中水招标清单" sheetId="1" r:id="rId1"/>
  </sheets>
  <calcPr calcId="144525"/>
</workbook>
</file>

<file path=xl/sharedStrings.xml><?xml version="1.0" encoding="utf-8"?>
<sst xmlns="http://schemas.openxmlformats.org/spreadsheetml/2006/main" count="137" uniqueCount="100">
  <si>
    <t>中水明开专业分包工程量清单</t>
  </si>
  <si>
    <r>
      <rPr>
        <sz val="10"/>
        <color rgb="FF000000"/>
        <rFont val="宋体"/>
        <charset val="134"/>
      </rPr>
      <t>工程名称：北清路（京新高速~京承高速）快速化改造1#标段</t>
    </r>
    <r>
      <rPr>
        <sz val="10"/>
        <color rgb="FF000000"/>
        <rFont val="宋体"/>
        <charset val="134"/>
        <scheme val="minor"/>
      </rPr>
      <t>46</t>
    </r>
    <r>
      <rPr>
        <sz val="10"/>
        <color rgb="FF000000"/>
        <rFont val="宋体"/>
        <charset val="134"/>
      </rPr>
      <t>轴-67轴中水工程</t>
    </r>
  </si>
  <si>
    <r>
      <rPr>
        <b/>
        <sz val="10"/>
        <color rgb="FF000000"/>
        <rFont val="宋体"/>
        <charset val="134"/>
      </rPr>
      <t>序号</t>
    </r>
  </si>
  <si>
    <r>
      <rPr>
        <b/>
        <sz val="10"/>
        <color rgb="FF000000"/>
        <rFont val="宋体"/>
        <charset val="134"/>
      </rPr>
      <t>项目名称</t>
    </r>
  </si>
  <si>
    <r>
      <rPr>
        <b/>
        <sz val="10"/>
        <color rgb="FF000000"/>
        <rFont val="宋体"/>
        <charset val="134"/>
      </rPr>
      <t>项目特征</t>
    </r>
  </si>
  <si>
    <r>
      <rPr>
        <b/>
        <sz val="10"/>
        <color rgb="FF000000"/>
        <rFont val="宋体"/>
        <charset val="134"/>
      </rPr>
      <t>工作内容</t>
    </r>
  </si>
  <si>
    <r>
      <rPr>
        <b/>
        <sz val="10"/>
        <color rgb="FF000000"/>
        <rFont val="宋体"/>
        <charset val="134"/>
      </rPr>
      <t>计量单位</t>
    </r>
  </si>
  <si>
    <r>
      <rPr>
        <b/>
        <sz val="10"/>
        <color rgb="FF000000"/>
        <rFont val="宋体"/>
        <charset val="134"/>
      </rPr>
      <t>工程量（暂估）</t>
    </r>
  </si>
  <si>
    <r>
      <rPr>
        <b/>
        <sz val="10"/>
        <color rgb="FF000000"/>
        <rFont val="宋体"/>
        <charset val="134"/>
      </rPr>
      <t>合同价款</t>
    </r>
  </si>
  <si>
    <r>
      <rPr>
        <b/>
        <sz val="10"/>
        <color rgb="FF000000"/>
        <rFont val="宋体"/>
        <charset val="134"/>
      </rPr>
      <t>计量规则</t>
    </r>
  </si>
  <si>
    <t>总包供材料、机械</t>
  </si>
  <si>
    <r>
      <rPr>
        <b/>
        <sz val="10"/>
        <color rgb="FF000000"/>
        <rFont val="宋体"/>
        <charset val="134"/>
      </rPr>
      <t>除税单价</t>
    </r>
  </si>
  <si>
    <r>
      <rPr>
        <b/>
        <sz val="10"/>
        <color rgb="FF000000"/>
        <rFont val="宋体"/>
        <charset val="134"/>
      </rPr>
      <t>除税合价（元）</t>
    </r>
  </si>
  <si>
    <r>
      <rPr>
        <b/>
        <sz val="10"/>
        <color rgb="FF000000"/>
        <rFont val="宋体"/>
        <charset val="134"/>
      </rPr>
      <t>含税单价（3%）</t>
    </r>
  </si>
  <si>
    <r>
      <rPr>
        <b/>
        <sz val="10"/>
        <color rgb="FF000000"/>
        <rFont val="宋体"/>
        <charset val="134"/>
      </rPr>
      <t>含税合价（元）</t>
    </r>
  </si>
  <si>
    <r>
      <rPr>
        <b/>
        <sz val="10"/>
        <color rgb="FF000000"/>
        <rFont val="宋体"/>
        <charset val="134"/>
      </rPr>
      <t>一</t>
    </r>
  </si>
  <si>
    <r>
      <rPr>
        <b/>
        <sz val="10"/>
        <color rgb="FF000000"/>
        <rFont val="宋体"/>
        <charset val="134"/>
      </rPr>
      <t>土石方工程</t>
    </r>
  </si>
  <si>
    <r>
      <rPr>
        <sz val="10"/>
        <color rgb="FF000000"/>
        <rFont val="宋体"/>
        <charset val="134"/>
      </rPr>
      <t>挖探坑</t>
    </r>
  </si>
  <si>
    <t>按照甲方要求人工挖探坑</t>
  </si>
  <si>
    <t>1、人工挖探坑并存至探坑附近；2、土方现场倒运</t>
  </si>
  <si>
    <r>
      <rPr>
        <sz val="10"/>
        <color rgb="FF000000"/>
        <rFont val="宋体"/>
        <charset val="134"/>
      </rPr>
      <t>m3</t>
    </r>
  </si>
  <si>
    <r>
      <rPr>
        <sz val="10"/>
        <color rgb="FF000000"/>
        <rFont val="宋体"/>
        <charset val="134"/>
      </rPr>
      <t>按照实际开挖数量以立方米计算，填方量不单独计算，费用含在综合单价里。</t>
    </r>
  </si>
  <si>
    <r>
      <rPr>
        <sz val="10"/>
        <color rgb="FF000000"/>
        <rFont val="宋体"/>
        <charset val="134"/>
      </rPr>
      <t>无</t>
    </r>
  </si>
  <si>
    <r>
      <rPr>
        <sz val="10"/>
        <color rgb="FF000000"/>
        <rFont val="宋体"/>
        <charset val="134"/>
      </rPr>
      <t>管线土方开挖</t>
    </r>
  </si>
  <si>
    <r>
      <rPr>
        <sz val="10"/>
        <color rgb="FF000000"/>
        <rFont val="宋体"/>
        <charset val="134"/>
      </rPr>
      <t>土壤类别及挖土深度综合考虑</t>
    </r>
  </si>
  <si>
    <r>
      <rPr>
        <sz val="10"/>
        <color rgb="FF000000"/>
        <rFont val="宋体"/>
        <charset val="134"/>
      </rPr>
      <t>含开挖、装车、围护、支撑、平整、夯实，已综合考虑现场存土及倒运、</t>
    </r>
  </si>
  <si>
    <r>
      <rPr>
        <sz val="10"/>
        <color rgb="FF000000"/>
        <rFont val="宋体"/>
        <charset val="134"/>
      </rPr>
      <t>按照实际开挖断面面积乘以管线长度以立方米计算，每座井室按增加2m沟槽长度折算。</t>
    </r>
  </si>
  <si>
    <r>
      <rPr>
        <sz val="10"/>
        <color rgb="FF000000"/>
        <rFont val="宋体"/>
        <charset val="134"/>
      </rPr>
      <t>管线土方回填</t>
    </r>
  </si>
  <si>
    <r>
      <rPr>
        <sz val="10"/>
        <color rgb="FF000000"/>
        <rFont val="宋体"/>
        <charset val="134"/>
      </rPr>
      <t>回填密实度要求见图纸及规范</t>
    </r>
  </si>
  <si>
    <r>
      <rPr>
        <sz val="10"/>
        <color rgb="FF000000"/>
        <rFont val="宋体"/>
        <charset val="134"/>
      </rPr>
      <t>沟槽土方挖装、运输、回填、分层压实、拌合（如有）、成活及修整等全部工作，已综合考虑现场存土及倒运。</t>
    </r>
  </si>
  <si>
    <r>
      <rPr>
        <sz val="10"/>
        <color rgb="FF000000"/>
        <rFont val="宋体"/>
        <charset val="134"/>
      </rPr>
      <t>按照相对应的挖方数量减掉基础、管道体积以压实方计算。</t>
    </r>
  </si>
  <si>
    <t>管线回填中粗砂垫层</t>
  </si>
  <si>
    <t>根据现场实际回填尺寸计算</t>
  </si>
  <si>
    <r>
      <rPr>
        <b/>
        <sz val="10"/>
        <color rgb="FF000000"/>
        <rFont val="宋体"/>
        <charset val="134"/>
      </rPr>
      <t>二</t>
    </r>
  </si>
  <si>
    <r>
      <rPr>
        <b/>
        <sz val="10"/>
        <color rgb="FF000000"/>
        <rFont val="宋体"/>
        <charset val="134"/>
      </rPr>
      <t>管道铺设</t>
    </r>
  </si>
  <si>
    <t>DN600球墨铸铁管</t>
  </si>
  <si>
    <t>1.名称:球墨铸铁管
2.规格:DN600
3.防腐：水泥砂浆衬里
4.其他：T型接口，K9级
5.管道冲洗
6.管道试压       
7.管线施工严格按照《给水排水管道工程施工及验收规范》（GB50268-2008)及设计图纸执行</t>
  </si>
  <si>
    <t>包含但不限于：1、含管材管件进场卸车、场内运输及保管、安装及接口，切管，管口处理，管件安装，调制接口材料，接口，养护等。
2、各种盘承短管、盘插短管、弯头、三通、堵板等附属配件的安装均含在综合单价内考虑。
3、管线铺设高程控制、清扫管膛、清渣、切管、下排管、窜管、搭移三脚架、挂吊链、找正、找直、管内消毒、套胶圈、对口、堵临时堵头、调制接口材料、接口、冲洗、打压、养护、警示带铺设等完成管道安装全部工作内容及所需费用。</t>
  </si>
  <si>
    <r>
      <rPr>
        <sz val="10"/>
        <color rgb="FF000000"/>
        <rFont val="宋体"/>
        <charset val="134"/>
      </rPr>
      <t>m</t>
    </r>
  </si>
  <si>
    <t>按设计图示中心线长度延长米计算。不扣除附属构筑物、管件及阀门所占长度。</t>
  </si>
  <si>
    <t>球墨铸铁管，盘承短管，盘插短管，弯头，三通等管件</t>
  </si>
  <si>
    <t>D630*9焊接钢管</t>
  </si>
  <si>
    <r>
      <rPr>
        <sz val="10"/>
        <color rgb="FF000000"/>
        <rFont val="宋体"/>
        <charset val="134"/>
      </rPr>
      <t>1.规格:D630*9焊接钢管</t>
    </r>
  </si>
  <si>
    <r>
      <rPr>
        <sz val="10"/>
        <color rgb="FF000000"/>
        <rFont val="宋体"/>
        <charset val="134"/>
      </rPr>
      <t>按设计图示中心线长度延长米计算。不扣除附属构筑物、管件及阀门所占长度。</t>
    </r>
  </si>
  <si>
    <t>D630焊接钢管，弯头，三通等管件</t>
  </si>
  <si>
    <t>2.接口方式:现场对焊接口             3.管线施工严格按照《给水排水管道工程施工及验收规范》（GB50268-2008)及设计图纸执行</t>
  </si>
  <si>
    <r>
      <rPr>
        <sz val="10"/>
        <color rgb="FF000000"/>
        <rFont val="宋体"/>
        <charset val="134"/>
      </rPr>
      <t>混凝土包封</t>
    </r>
  </si>
  <si>
    <r>
      <rPr>
        <sz val="10"/>
        <color rgb="FF000000"/>
        <rFont val="宋体"/>
        <charset val="134"/>
      </rPr>
      <t>混凝土全包封</t>
    </r>
  </si>
  <si>
    <r>
      <rPr>
        <sz val="10"/>
        <color rgb="FF000000"/>
        <rFont val="宋体"/>
        <charset val="134"/>
      </rPr>
      <t>模板制作、安装及混凝土浇捣、养护等</t>
    </r>
  </si>
  <si>
    <r>
      <rPr>
        <sz val="10"/>
        <color rgb="FF000000"/>
        <rFont val="宋体"/>
        <charset val="134"/>
      </rPr>
      <t>按设计图示包封混凝土体积计算</t>
    </r>
  </si>
  <si>
    <r>
      <rPr>
        <sz val="10"/>
        <color rgb="FF000000"/>
        <rFont val="宋体"/>
        <charset val="134"/>
      </rPr>
      <t>混凝土</t>
    </r>
  </si>
  <si>
    <t>钢筋制作安装</t>
  </si>
  <si>
    <r>
      <rPr>
        <sz val="10"/>
        <color rgb="FF000000"/>
        <rFont val="宋体"/>
        <charset val="134"/>
      </rPr>
      <t>管道包封钢筋</t>
    </r>
  </si>
  <si>
    <r>
      <rPr>
        <sz val="10"/>
        <color rgb="FF000000"/>
        <rFont val="宋体"/>
        <charset val="134"/>
      </rPr>
      <t>制作、安装</t>
    </r>
  </si>
  <si>
    <r>
      <rPr>
        <sz val="10"/>
        <color rgb="FF000000"/>
        <rFont val="宋体"/>
        <charset val="134"/>
      </rPr>
      <t>t</t>
    </r>
  </si>
  <si>
    <r>
      <rPr>
        <sz val="10"/>
        <color rgb="FF000000"/>
        <rFont val="宋体"/>
        <charset val="134"/>
      </rPr>
      <t>按设计图示尺寸以吨计算</t>
    </r>
  </si>
  <si>
    <r>
      <rPr>
        <sz val="10"/>
        <color rgb="FF000000"/>
        <rFont val="宋体"/>
        <charset val="134"/>
      </rPr>
      <t>钢筋</t>
    </r>
  </si>
  <si>
    <r>
      <rPr>
        <b/>
        <sz val="10"/>
        <color rgb="FF000000"/>
        <rFont val="宋体"/>
        <charset val="134"/>
      </rPr>
      <t>三</t>
    </r>
  </si>
  <si>
    <r>
      <rPr>
        <b/>
        <sz val="10"/>
        <color rgb="FF000000"/>
        <rFont val="宋体"/>
        <charset val="134"/>
      </rPr>
      <t>管件安装</t>
    </r>
  </si>
  <si>
    <r>
      <rPr>
        <sz val="10"/>
        <color rgb="FF000000"/>
        <rFont val="宋体"/>
        <charset val="134"/>
      </rPr>
      <t>混凝土支墩</t>
    </r>
  </si>
  <si>
    <r>
      <rPr>
        <sz val="10"/>
        <color rgb="FF000000"/>
        <rFont val="宋体"/>
        <charset val="134"/>
      </rPr>
      <t xml:space="preserve">1、球墨铸铁管道端头、弯头及三通处需设置支墩； </t>
    </r>
    <r>
      <rPr>
        <sz val="10"/>
        <color rgb="FF000000"/>
        <rFont val="宋体"/>
        <charset val="134"/>
      </rPr>
      <t xml:space="preserve">                               </t>
    </r>
    <r>
      <rPr>
        <sz val="10"/>
        <color rgb="FF000000"/>
        <rFont val="宋体"/>
        <charset val="134"/>
      </rPr>
      <t xml:space="preserve">2、按有地下水最大内摩擦角28度条件选取； </t>
    </r>
    <r>
      <rPr>
        <sz val="10"/>
        <color rgb="FF000000"/>
        <rFont val="宋体"/>
        <charset val="134"/>
      </rPr>
      <t xml:space="preserve">                                     </t>
    </r>
    <r>
      <rPr>
        <sz val="10"/>
        <color rgb="FF000000"/>
        <rFont val="宋体"/>
        <charset val="134"/>
      </rPr>
      <t>3、详见《柔性接口给水管道支墩》标准图集（图集号10S505)</t>
    </r>
  </si>
  <si>
    <r>
      <rPr>
        <sz val="10"/>
        <color rgb="FF000000"/>
        <rFont val="宋体"/>
        <charset val="134"/>
      </rPr>
      <t>按设计图示尺寸以混凝土体积计算。</t>
    </r>
  </si>
  <si>
    <r>
      <rPr>
        <sz val="10"/>
        <color rgb="FF000000"/>
        <rFont val="宋体"/>
        <charset val="134"/>
      </rPr>
      <t>阀门</t>
    </r>
  </si>
  <si>
    <r>
      <rPr>
        <sz val="10"/>
        <color rgb="FF000000"/>
        <rFont val="宋体"/>
        <charset val="134"/>
      </rPr>
      <t xml:space="preserve">1.种类:蝶阀 </t>
    </r>
    <r>
      <rPr>
        <sz val="10"/>
        <color rgb="FF000000"/>
        <rFont val="宋体"/>
        <charset val="134"/>
      </rPr>
      <t xml:space="preserve">                    </t>
    </r>
    <r>
      <rPr>
        <sz val="10"/>
        <color rgb="FF000000"/>
        <rFont val="宋体"/>
        <charset val="134"/>
      </rPr>
      <t xml:space="preserve">2.规格:DN600 </t>
    </r>
    <r>
      <rPr>
        <sz val="10"/>
        <color rgb="FF000000"/>
        <rFont val="宋体"/>
        <charset val="134"/>
      </rPr>
      <t xml:space="preserve">                        </t>
    </r>
    <r>
      <rPr>
        <sz val="10"/>
        <color rgb="FF000000"/>
        <rFont val="宋体"/>
        <charset val="134"/>
      </rPr>
      <t>3、参考图集12SS508-30</t>
    </r>
  </si>
  <si>
    <r>
      <rPr>
        <sz val="10"/>
        <color rgb="FF000000"/>
        <rFont val="宋体"/>
        <charset val="134"/>
      </rPr>
      <t>安装</t>
    </r>
  </si>
  <si>
    <r>
      <rPr>
        <sz val="10"/>
        <color rgb="FF000000"/>
        <rFont val="宋体"/>
        <charset val="134"/>
      </rPr>
      <t>个</t>
    </r>
  </si>
  <si>
    <r>
      <rPr>
        <sz val="10"/>
        <color rgb="FF000000"/>
        <rFont val="宋体"/>
        <charset val="134"/>
      </rPr>
      <t>按设计图示数量计算</t>
    </r>
  </si>
  <si>
    <r>
      <rPr>
        <sz val="10"/>
        <color rgb="FF000000"/>
        <rFont val="宋体"/>
        <charset val="134"/>
      </rPr>
      <t xml:space="preserve">1、种类:双孔口高速排气阀 </t>
    </r>
    <r>
      <rPr>
        <sz val="10"/>
        <color rgb="FF000000"/>
        <rFont val="宋体"/>
        <charset val="134"/>
      </rPr>
      <t xml:space="preserve">      </t>
    </r>
    <r>
      <rPr>
        <sz val="10"/>
        <color rgb="FF000000"/>
        <rFont val="宋体"/>
        <charset val="134"/>
      </rPr>
      <t xml:space="preserve">2、规格:DN80 </t>
    </r>
    <r>
      <rPr>
        <sz val="10"/>
        <color rgb="FF000000"/>
        <rFont val="宋体"/>
        <charset val="134"/>
      </rPr>
      <t xml:space="preserve">                               </t>
    </r>
    <r>
      <rPr>
        <sz val="10"/>
        <color rgb="FF000000"/>
        <rFont val="宋体"/>
        <charset val="134"/>
      </rPr>
      <t>3、参考图集12SS508-49</t>
    </r>
  </si>
  <si>
    <r>
      <rPr>
        <b/>
        <sz val="10"/>
        <color rgb="FF000000"/>
        <rFont val="宋体"/>
        <charset val="134"/>
      </rPr>
      <t>附属构筑物</t>
    </r>
  </si>
  <si>
    <t>蝶阀井</t>
  </si>
  <si>
    <r>
      <rPr>
        <sz val="10"/>
        <color rgb="FF000000"/>
        <rFont val="宋体"/>
        <charset val="134"/>
      </rPr>
      <t>1.井型:1800*2400（钢筋混凝土）</t>
    </r>
  </si>
  <si>
    <r>
      <rPr>
        <sz val="10"/>
        <color rgb="FF000000"/>
        <rFont val="宋体"/>
        <charset val="134"/>
      </rPr>
      <t>基地清理，模板制作、安装，混凝土浇捣、养护，安装盖板及井盖、套筒，填卵石等</t>
    </r>
  </si>
  <si>
    <r>
      <rPr>
        <sz val="10"/>
        <color rgb="FF000000"/>
        <rFont val="宋体"/>
        <charset val="134"/>
      </rPr>
      <t>座</t>
    </r>
  </si>
  <si>
    <r>
      <rPr>
        <sz val="10"/>
        <color rgb="FF000000"/>
        <rFont val="宋体"/>
        <charset val="134"/>
      </rPr>
      <t>按设计图示数量以座计算</t>
    </r>
  </si>
  <si>
    <r>
      <rPr>
        <sz val="10"/>
        <color rgb="FF000000"/>
        <rFont val="宋体"/>
        <charset val="134"/>
      </rPr>
      <t>铸铁井盖、钢筋、混凝土</t>
    </r>
  </si>
  <si>
    <r>
      <rPr>
        <sz val="10"/>
        <color rgb="FF000000"/>
        <rFont val="宋体"/>
        <charset val="134"/>
      </rPr>
      <t>2.参考图集：07MS101-2,页88</t>
    </r>
  </si>
  <si>
    <t>3.井盖、井圈材质及规格:DN800重型井盖</t>
  </si>
  <si>
    <r>
      <rPr>
        <sz val="10"/>
        <color rgb="FF000000"/>
        <rFont val="宋体"/>
        <charset val="134"/>
      </rPr>
      <t>4.其他：井周处理、模板及脚手架综合考虑；井筒及井筒的踏步安装单独计算，不含在报价里。</t>
    </r>
  </si>
  <si>
    <r>
      <rPr>
        <sz val="10"/>
        <color rgb="FF000000"/>
        <rFont val="宋体"/>
        <charset val="134"/>
      </rPr>
      <t>排泥阀井</t>
    </r>
  </si>
  <si>
    <r>
      <rPr>
        <sz val="10"/>
        <color rgb="FF000000"/>
        <rFont val="宋体"/>
        <charset val="134"/>
      </rPr>
      <t>1.井型:1300*1300（钢筋混凝土）</t>
    </r>
  </si>
  <si>
    <r>
      <rPr>
        <sz val="10"/>
        <color rgb="FF000000"/>
        <rFont val="宋体"/>
        <charset val="134"/>
      </rPr>
      <t>2.参考图集：07MS101-2,页66</t>
    </r>
  </si>
  <si>
    <r>
      <rPr>
        <sz val="10"/>
        <color rgb="FF000000"/>
        <rFont val="宋体"/>
        <charset val="134"/>
      </rPr>
      <t>3.井盖、井圈材质及规格:DN800重型井盖</t>
    </r>
  </si>
  <si>
    <r>
      <rPr>
        <sz val="10"/>
        <color rgb="FF000000"/>
        <rFont val="宋体"/>
        <charset val="134"/>
      </rPr>
      <t>排泥井</t>
    </r>
  </si>
  <si>
    <r>
      <rPr>
        <sz val="10"/>
        <color rgb="FF000000"/>
        <rFont val="宋体"/>
        <charset val="134"/>
      </rPr>
      <t>1.井型:DN1000（砖砌）</t>
    </r>
  </si>
  <si>
    <t>基地清理，砌块购买安装，砂浆购买灌注，模板制作、安装，混凝土浇捣、养护，安装盖板及井盖、套筒，填卵石等</t>
  </si>
  <si>
    <t>铸铁井盖、混凝土</t>
  </si>
  <si>
    <r>
      <rPr>
        <sz val="10"/>
        <color rgb="FF000000"/>
        <rFont val="宋体"/>
        <charset val="134"/>
      </rPr>
      <t>2.参考图集：07MS101-2,页58</t>
    </r>
  </si>
  <si>
    <t>4.其他：井周处理、模板及脚手架综合考虑。</t>
  </si>
  <si>
    <r>
      <rPr>
        <sz val="10"/>
        <color rgb="FF000000"/>
        <rFont val="宋体"/>
        <charset val="134"/>
      </rPr>
      <t>排气井</t>
    </r>
  </si>
  <si>
    <r>
      <rPr>
        <sz val="10"/>
        <color rgb="FF000000"/>
        <rFont val="宋体"/>
        <charset val="134"/>
      </rPr>
      <t>1.井型:1200*1200（钢筋混凝土）</t>
    </r>
  </si>
  <si>
    <r>
      <rPr>
        <sz val="10"/>
        <color rgb="FF000000"/>
        <rFont val="宋体"/>
        <charset val="134"/>
      </rPr>
      <t>2.参考图集：详见排气阀大样图</t>
    </r>
  </si>
  <si>
    <r>
      <rPr>
        <sz val="10"/>
        <color rgb="FF000000"/>
        <rFont val="宋体"/>
        <charset val="134"/>
      </rPr>
      <t>模块井筒</t>
    </r>
  </si>
  <si>
    <r>
      <rPr>
        <sz val="10"/>
        <color rgb="FF000000"/>
        <rFont val="宋体"/>
        <charset val="134"/>
      </rPr>
      <t xml:space="preserve">1、含井筒砌筑、勾缝、抹面等； </t>
    </r>
    <r>
      <rPr>
        <sz val="10"/>
        <color rgb="FF000000"/>
        <rFont val="宋体"/>
        <charset val="134"/>
      </rPr>
      <t xml:space="preserve">      </t>
    </r>
    <r>
      <rPr>
        <sz val="10"/>
        <color rgb="FF000000"/>
        <rFont val="宋体"/>
        <charset val="134"/>
      </rPr>
      <t>2、含踏步</t>
    </r>
  </si>
  <si>
    <r>
      <rPr>
        <sz val="10"/>
        <color rgb="FF000000"/>
        <rFont val="宋体"/>
        <charset val="134"/>
      </rPr>
      <t>按盖板以上设计图示尺寸以延长米计算</t>
    </r>
  </si>
  <si>
    <r>
      <rPr>
        <sz val="10"/>
        <color rgb="FF000000"/>
        <rFont val="宋体"/>
        <charset val="134"/>
      </rPr>
      <t>混凝土井筒</t>
    </r>
  </si>
  <si>
    <r>
      <rPr>
        <sz val="10"/>
        <color rgb="FF000000"/>
        <rFont val="宋体"/>
        <charset val="134"/>
      </rPr>
      <t xml:space="preserve">1、含井筒混凝土浇筑等； </t>
    </r>
    <r>
      <rPr>
        <sz val="10"/>
        <color rgb="FF000000"/>
        <rFont val="宋体"/>
        <charset val="134"/>
      </rPr>
      <t xml:space="preserve">             </t>
    </r>
    <r>
      <rPr>
        <sz val="10"/>
        <color rgb="FF000000"/>
        <rFont val="宋体"/>
        <charset val="134"/>
      </rPr>
      <t>2、含踏步</t>
    </r>
  </si>
  <si>
    <r>
      <rPr>
        <sz val="10"/>
        <color rgb="FF000000"/>
        <rFont val="宋体"/>
        <charset val="134"/>
      </rPr>
      <t>以上小计</t>
    </r>
  </si>
  <si>
    <r>
      <rPr>
        <sz val="10"/>
        <color rgb="FF000000"/>
        <rFont val="宋体"/>
        <charset val="134"/>
      </rPr>
      <t>安全文明施工</t>
    </r>
  </si>
  <si>
    <r>
      <rPr>
        <sz val="10"/>
        <color rgb="FF000000"/>
        <rFont val="宋体"/>
        <charset val="134"/>
      </rPr>
      <t>按照分包价款的</t>
    </r>
    <r>
      <rPr>
        <sz val="10"/>
        <color rgb="FF000000"/>
        <rFont val="宋体"/>
        <charset val="134"/>
        <scheme val="minor"/>
      </rPr>
      <t>1.5</t>
    </r>
    <r>
      <rPr>
        <sz val="10"/>
        <color rgb="FF000000"/>
        <rFont val="宋体"/>
        <charset val="134"/>
      </rPr>
      <t>%计取</t>
    </r>
  </si>
  <si>
    <r>
      <rPr>
        <b/>
        <sz val="10"/>
        <color rgb="FF000000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</si>
</sst>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14" fontId="0" fillId="0" borderId="0" xfId="0" applyNumberFormat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tabSelected="1" zoomScale="115" zoomScaleNormal="115" workbookViewId="0">
      <selection activeCell="C34" sqref="C34"/>
    </sheetView>
  </sheetViews>
  <sheetFormatPr defaultColWidth="9" defaultRowHeight="13.5"/>
  <cols>
    <col min="3" max="3" width="24.5" customWidth="1"/>
    <col min="4" max="4" width="20.625" customWidth="1"/>
    <col min="16" max="16" width="11.5"/>
  </cols>
  <sheetData>
    <row r="1" ht="25.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5" customHeight="1" spans="1:12">
      <c r="A2" s="3" t="s">
        <v>1</v>
      </c>
      <c r="B2" s="4"/>
      <c r="C2" s="4"/>
      <c r="D2" s="4"/>
      <c r="E2" s="4"/>
      <c r="F2" s="4"/>
      <c r="G2" s="4"/>
      <c r="H2" s="5"/>
      <c r="I2" s="5"/>
      <c r="J2" s="33"/>
      <c r="K2" s="33"/>
      <c r="L2" s="33"/>
    </row>
    <row r="3" ht="15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/>
      <c r="I3" s="7"/>
      <c r="J3" s="7"/>
      <c r="K3" s="7" t="s">
        <v>9</v>
      </c>
      <c r="L3" s="34" t="s">
        <v>10</v>
      </c>
    </row>
    <row r="4" ht="24.75" spans="1:12">
      <c r="A4" s="6"/>
      <c r="B4" s="7"/>
      <c r="C4" s="7"/>
      <c r="D4" s="7"/>
      <c r="E4" s="7"/>
      <c r="F4" s="7"/>
      <c r="G4" s="8" t="s">
        <v>11</v>
      </c>
      <c r="H4" s="8" t="s">
        <v>12</v>
      </c>
      <c r="I4" s="8" t="s">
        <v>13</v>
      </c>
      <c r="J4" s="7" t="s">
        <v>14</v>
      </c>
      <c r="K4" s="7"/>
      <c r="L4" s="7"/>
    </row>
    <row r="5" ht="24.75" spans="1:12">
      <c r="A5" s="9" t="s">
        <v>15</v>
      </c>
      <c r="B5" s="10" t="s">
        <v>16</v>
      </c>
      <c r="C5" s="11"/>
      <c r="D5" s="11"/>
      <c r="E5" s="11"/>
      <c r="F5" s="11"/>
      <c r="G5" s="11"/>
      <c r="H5" s="8">
        <f>SUM(H6:H9)</f>
        <v>0</v>
      </c>
      <c r="I5" s="8"/>
      <c r="J5" s="8">
        <f>SUM(J6:J9)</f>
        <v>0</v>
      </c>
      <c r="K5" s="29"/>
      <c r="L5" s="14"/>
    </row>
    <row r="6" ht="84.75" spans="1:12">
      <c r="A6" s="12">
        <v>1</v>
      </c>
      <c r="B6" s="11" t="s">
        <v>17</v>
      </c>
      <c r="C6" s="13" t="s">
        <v>18</v>
      </c>
      <c r="D6" s="13" t="s">
        <v>19</v>
      </c>
      <c r="E6" s="14" t="s">
        <v>20</v>
      </c>
      <c r="F6" s="14">
        <v>350</v>
      </c>
      <c r="G6" s="14"/>
      <c r="H6" s="14">
        <f t="shared" ref="H6:H9" si="0">ROUND(G6*F6,2)</f>
        <v>0</v>
      </c>
      <c r="I6" s="14">
        <f>G6*1.03</f>
        <v>0</v>
      </c>
      <c r="J6" s="29">
        <f t="shared" ref="J6:J9" si="1">ROUND(I68*F6,2)</f>
        <v>0</v>
      </c>
      <c r="K6" s="11" t="s">
        <v>21</v>
      </c>
      <c r="L6" s="14" t="s">
        <v>22</v>
      </c>
    </row>
    <row r="7" ht="96.75" spans="1:12">
      <c r="A7" s="12">
        <v>2</v>
      </c>
      <c r="B7" s="11" t="s">
        <v>23</v>
      </c>
      <c r="C7" s="11" t="s">
        <v>24</v>
      </c>
      <c r="D7" s="11" t="s">
        <v>25</v>
      </c>
      <c r="E7" s="14" t="s">
        <v>20</v>
      </c>
      <c r="F7" s="14">
        <v>1500</v>
      </c>
      <c r="G7" s="14"/>
      <c r="H7" s="14">
        <f t="shared" si="0"/>
        <v>0</v>
      </c>
      <c r="I7" s="14">
        <f>G7*1.03</f>
        <v>0</v>
      </c>
      <c r="J7" s="29">
        <f t="shared" si="1"/>
        <v>0</v>
      </c>
      <c r="K7" s="11" t="s">
        <v>26</v>
      </c>
      <c r="L7" s="14" t="s">
        <v>22</v>
      </c>
    </row>
    <row r="8" ht="72.75" spans="1:12">
      <c r="A8" s="12">
        <v>3</v>
      </c>
      <c r="B8" s="11" t="s">
        <v>27</v>
      </c>
      <c r="C8" s="11" t="s">
        <v>28</v>
      </c>
      <c r="D8" s="11" t="s">
        <v>29</v>
      </c>
      <c r="E8" s="14" t="s">
        <v>20</v>
      </c>
      <c r="F8" s="14">
        <v>1300</v>
      </c>
      <c r="G8" s="14"/>
      <c r="H8" s="14">
        <f t="shared" si="0"/>
        <v>0</v>
      </c>
      <c r="I8" s="14">
        <f>G8*1.03</f>
        <v>0</v>
      </c>
      <c r="J8" s="29">
        <f t="shared" si="1"/>
        <v>0</v>
      </c>
      <c r="K8" s="11" t="s">
        <v>30</v>
      </c>
      <c r="L8" s="14" t="s">
        <v>22</v>
      </c>
    </row>
    <row r="9" ht="36.75" spans="1:12">
      <c r="A9" s="12">
        <v>4</v>
      </c>
      <c r="B9" s="11" t="s">
        <v>31</v>
      </c>
      <c r="C9" s="11" t="s">
        <v>28</v>
      </c>
      <c r="D9" s="11"/>
      <c r="E9" s="14" t="s">
        <v>20</v>
      </c>
      <c r="F9" s="14">
        <v>140</v>
      </c>
      <c r="G9" s="14"/>
      <c r="H9" s="14">
        <f t="shared" si="0"/>
        <v>0</v>
      </c>
      <c r="I9" s="14">
        <f>G9*1.03</f>
        <v>0</v>
      </c>
      <c r="J9" s="29">
        <f t="shared" si="1"/>
        <v>0</v>
      </c>
      <c r="K9" s="13" t="s">
        <v>32</v>
      </c>
      <c r="L9" s="14" t="s">
        <v>22</v>
      </c>
    </row>
    <row r="10" ht="25" customHeight="1" spans="1:12">
      <c r="A10" s="9" t="s">
        <v>33</v>
      </c>
      <c r="B10" s="10" t="s">
        <v>34</v>
      </c>
      <c r="C10" s="11"/>
      <c r="D10" s="11"/>
      <c r="E10" s="11"/>
      <c r="F10" s="14"/>
      <c r="G10" s="11"/>
      <c r="H10" s="8">
        <f>SUM(H11:H16)</f>
        <v>0</v>
      </c>
      <c r="I10" s="8"/>
      <c r="J10" s="8">
        <f>SUM(J11:J16)</f>
        <v>0</v>
      </c>
      <c r="K10" s="35"/>
      <c r="L10" s="14"/>
    </row>
    <row r="11" ht="37.5" customHeight="1" spans="1:12">
      <c r="A11" s="12">
        <v>5</v>
      </c>
      <c r="B11" s="13" t="s">
        <v>35</v>
      </c>
      <c r="C11" s="15" t="s">
        <v>36</v>
      </c>
      <c r="D11" s="16" t="s">
        <v>37</v>
      </c>
      <c r="E11" s="17" t="s">
        <v>38</v>
      </c>
      <c r="F11" s="18">
        <f>1588-750</f>
        <v>838</v>
      </c>
      <c r="G11" s="18"/>
      <c r="H11" s="18">
        <f t="shared" ref="H11:H16" si="2">ROUND(G11*F11,2)</f>
        <v>0</v>
      </c>
      <c r="I11" s="18">
        <f t="shared" ref="I11:I16" si="3">G11*1.03</f>
        <v>0</v>
      </c>
      <c r="J11" s="18">
        <f>ROUND(I11*F11,2)</f>
        <v>0</v>
      </c>
      <c r="K11" s="13" t="s">
        <v>39</v>
      </c>
      <c r="L11" s="36" t="s">
        <v>40</v>
      </c>
    </row>
    <row r="12" ht="128" customHeight="1" spans="1:14">
      <c r="A12" s="12"/>
      <c r="B12" s="11"/>
      <c r="C12" s="11"/>
      <c r="D12" s="16"/>
      <c r="E12" s="17"/>
      <c r="F12" s="19"/>
      <c r="G12" s="19"/>
      <c r="H12" s="19"/>
      <c r="I12" s="19">
        <f t="shared" si="3"/>
        <v>0</v>
      </c>
      <c r="J12" s="19">
        <f t="shared" ref="J12:J16" si="4">ROUND(I74*F12,2)</f>
        <v>0</v>
      </c>
      <c r="K12" s="11"/>
      <c r="L12" s="14"/>
      <c r="N12" s="37"/>
    </row>
    <row r="13" ht="37.5" customHeight="1" spans="1:12">
      <c r="A13" s="12">
        <v>6</v>
      </c>
      <c r="B13" s="13" t="s">
        <v>41</v>
      </c>
      <c r="C13" s="20" t="s">
        <v>42</v>
      </c>
      <c r="D13" s="16"/>
      <c r="E13" s="17"/>
      <c r="F13" s="17">
        <v>185</v>
      </c>
      <c r="G13" s="21"/>
      <c r="H13" s="18">
        <f t="shared" si="2"/>
        <v>0</v>
      </c>
      <c r="I13" s="18">
        <f t="shared" si="3"/>
        <v>0</v>
      </c>
      <c r="J13" s="18">
        <f>ROUND(I13*F13,2)</f>
        <v>0</v>
      </c>
      <c r="K13" s="11" t="s">
        <v>43</v>
      </c>
      <c r="L13" s="36" t="s">
        <v>44</v>
      </c>
    </row>
    <row r="14" ht="60.75" spans="1:12">
      <c r="A14" s="12"/>
      <c r="B14" s="11"/>
      <c r="C14" s="13" t="s">
        <v>45</v>
      </c>
      <c r="D14" s="16"/>
      <c r="E14" s="17"/>
      <c r="F14" s="17"/>
      <c r="G14" s="21"/>
      <c r="H14" s="19"/>
      <c r="I14" s="19"/>
      <c r="J14" s="19"/>
      <c r="K14" s="11"/>
      <c r="L14" s="14"/>
    </row>
    <row r="15" ht="51" customHeight="1" spans="1:12">
      <c r="A15" s="12">
        <v>7</v>
      </c>
      <c r="B15" s="11" t="s">
        <v>46</v>
      </c>
      <c r="C15" s="11" t="s">
        <v>47</v>
      </c>
      <c r="D15" s="17" t="s">
        <v>48</v>
      </c>
      <c r="E15" s="17" t="s">
        <v>20</v>
      </c>
      <c r="F15" s="17">
        <v>45</v>
      </c>
      <c r="G15" s="21"/>
      <c r="H15" s="14">
        <f t="shared" si="2"/>
        <v>0</v>
      </c>
      <c r="I15" s="14">
        <f t="shared" si="3"/>
        <v>0</v>
      </c>
      <c r="J15" s="29">
        <f t="shared" si="4"/>
        <v>0</v>
      </c>
      <c r="K15" s="11" t="s">
        <v>49</v>
      </c>
      <c r="L15" s="14" t="s">
        <v>50</v>
      </c>
    </row>
    <row r="16" ht="36.75" spans="1:12">
      <c r="A16" s="12">
        <v>8</v>
      </c>
      <c r="B16" s="13" t="s">
        <v>51</v>
      </c>
      <c r="C16" s="11" t="s">
        <v>52</v>
      </c>
      <c r="D16" s="17" t="s">
        <v>53</v>
      </c>
      <c r="E16" s="17" t="s">
        <v>54</v>
      </c>
      <c r="F16" s="17">
        <v>8</v>
      </c>
      <c r="G16" s="21"/>
      <c r="H16" s="14">
        <f t="shared" si="2"/>
        <v>0</v>
      </c>
      <c r="I16" s="14">
        <f t="shared" si="3"/>
        <v>0</v>
      </c>
      <c r="J16" s="29">
        <f t="shared" si="4"/>
        <v>0</v>
      </c>
      <c r="K16" s="11" t="s">
        <v>55</v>
      </c>
      <c r="L16" s="14" t="s">
        <v>56</v>
      </c>
    </row>
    <row r="17" ht="25" customHeight="1" spans="1:12">
      <c r="A17" s="9" t="s">
        <v>57</v>
      </c>
      <c r="B17" s="10" t="s">
        <v>58</v>
      </c>
      <c r="C17" s="11"/>
      <c r="D17" s="11"/>
      <c r="E17" s="11"/>
      <c r="F17" s="14"/>
      <c r="G17" s="16"/>
      <c r="H17" s="22">
        <f>SUM(H18:H20)</f>
        <v>0</v>
      </c>
      <c r="I17" s="22"/>
      <c r="J17" s="22">
        <f>SUM(J18:J20)</f>
        <v>0</v>
      </c>
      <c r="K17" s="38"/>
      <c r="L17" s="14"/>
    </row>
    <row r="18" ht="72.75" spans="1:16">
      <c r="A18" s="23">
        <v>9</v>
      </c>
      <c r="B18" s="16" t="s">
        <v>59</v>
      </c>
      <c r="C18" s="16" t="s">
        <v>60</v>
      </c>
      <c r="D18" s="16" t="s">
        <v>48</v>
      </c>
      <c r="E18" s="17" t="s">
        <v>20</v>
      </c>
      <c r="F18" s="17">
        <v>55</v>
      </c>
      <c r="G18" s="21"/>
      <c r="H18" s="14">
        <f t="shared" ref="H18:H20" si="5">ROUND(G18*F18,2)</f>
        <v>0</v>
      </c>
      <c r="I18" s="14">
        <f t="shared" ref="I18:I20" si="6">G18*1.03</f>
        <v>0</v>
      </c>
      <c r="J18" s="29">
        <f t="shared" ref="J18:J20" si="7">ROUND(I80*F18,2)</f>
        <v>0</v>
      </c>
      <c r="K18" s="16" t="s">
        <v>61</v>
      </c>
      <c r="L18" s="17" t="s">
        <v>50</v>
      </c>
      <c r="P18" s="39">
        <v>45153</v>
      </c>
    </row>
    <row r="19" ht="36.75" spans="1:16">
      <c r="A19" s="23">
        <v>10</v>
      </c>
      <c r="B19" s="16" t="s">
        <v>62</v>
      </c>
      <c r="C19" s="16" t="s">
        <v>63</v>
      </c>
      <c r="D19" s="16" t="s">
        <v>64</v>
      </c>
      <c r="E19" s="17" t="s">
        <v>65</v>
      </c>
      <c r="F19" s="17">
        <v>2</v>
      </c>
      <c r="G19" s="21"/>
      <c r="H19" s="14">
        <f t="shared" si="5"/>
        <v>0</v>
      </c>
      <c r="I19" s="14">
        <f t="shared" si="6"/>
        <v>0</v>
      </c>
      <c r="J19" s="29">
        <f t="shared" si="7"/>
        <v>0</v>
      </c>
      <c r="K19" s="16" t="s">
        <v>66</v>
      </c>
      <c r="L19" s="17" t="s">
        <v>62</v>
      </c>
      <c r="P19" s="39">
        <v>45291</v>
      </c>
    </row>
    <row r="20" ht="36.75" spans="1:16">
      <c r="A20" s="23">
        <v>11</v>
      </c>
      <c r="B20" s="16" t="s">
        <v>62</v>
      </c>
      <c r="C20" s="16" t="s">
        <v>67</v>
      </c>
      <c r="D20" s="16" t="s">
        <v>64</v>
      </c>
      <c r="E20" s="17" t="s">
        <v>65</v>
      </c>
      <c r="F20" s="17">
        <v>3</v>
      </c>
      <c r="G20" s="21"/>
      <c r="H20" s="14">
        <f t="shared" si="5"/>
        <v>0</v>
      </c>
      <c r="I20" s="14">
        <f t="shared" si="6"/>
        <v>0</v>
      </c>
      <c r="J20" s="29">
        <f t="shared" si="7"/>
        <v>0</v>
      </c>
      <c r="K20" s="16" t="s">
        <v>66</v>
      </c>
      <c r="L20" s="17" t="s">
        <v>62</v>
      </c>
      <c r="P20">
        <f>P19-P18</f>
        <v>138</v>
      </c>
    </row>
    <row r="21" ht="24.75" spans="1:12">
      <c r="A21" s="24" t="s">
        <v>57</v>
      </c>
      <c r="B21" s="25" t="s">
        <v>68</v>
      </c>
      <c r="C21" s="16"/>
      <c r="D21" s="16"/>
      <c r="E21" s="16"/>
      <c r="F21" s="16"/>
      <c r="G21" s="16"/>
      <c r="H21" s="22">
        <f>SUM(H22:H39)</f>
        <v>0</v>
      </c>
      <c r="I21" s="22"/>
      <c r="J21" s="22">
        <f>SUM(J22:J39)</f>
        <v>0</v>
      </c>
      <c r="K21" s="38"/>
      <c r="L21" s="17"/>
    </row>
    <row r="22" ht="61.5" customHeight="1" spans="1:12">
      <c r="A22" s="23">
        <v>12</v>
      </c>
      <c r="B22" s="26" t="s">
        <v>69</v>
      </c>
      <c r="C22" s="27" t="s">
        <v>70</v>
      </c>
      <c r="D22" s="16" t="s">
        <v>71</v>
      </c>
      <c r="E22" s="17" t="s">
        <v>72</v>
      </c>
      <c r="F22" s="16">
        <v>2</v>
      </c>
      <c r="G22" s="21"/>
      <c r="H22" s="17">
        <f>ROUND(G22*F22,2)</f>
        <v>0</v>
      </c>
      <c r="I22" s="17">
        <f>G22*1.03</f>
        <v>0</v>
      </c>
      <c r="J22" s="21">
        <f>ROUND(I22*F22,2)</f>
        <v>0</v>
      </c>
      <c r="K22" s="16" t="s">
        <v>73</v>
      </c>
      <c r="L22" s="17" t="s">
        <v>74</v>
      </c>
    </row>
    <row r="23" ht="14.25" spans="1:12">
      <c r="A23" s="23"/>
      <c r="B23" s="16"/>
      <c r="C23" s="27" t="s">
        <v>75</v>
      </c>
      <c r="D23" s="16"/>
      <c r="E23" s="17"/>
      <c r="F23" s="16"/>
      <c r="G23" s="21"/>
      <c r="H23" s="17"/>
      <c r="I23" s="17"/>
      <c r="J23" s="21"/>
      <c r="K23" s="16"/>
      <c r="L23" s="17"/>
    </row>
    <row r="24" ht="24.75" spans="1:12">
      <c r="A24" s="23"/>
      <c r="B24" s="16"/>
      <c r="C24" s="28" t="s">
        <v>76</v>
      </c>
      <c r="D24" s="16"/>
      <c r="E24" s="17"/>
      <c r="F24" s="16"/>
      <c r="G24" s="21"/>
      <c r="H24" s="17"/>
      <c r="I24" s="17"/>
      <c r="J24" s="21"/>
      <c r="K24" s="16"/>
      <c r="L24" s="17"/>
    </row>
    <row r="25" ht="36.75" spans="1:12">
      <c r="A25" s="23"/>
      <c r="B25" s="16"/>
      <c r="C25" s="16" t="s">
        <v>77</v>
      </c>
      <c r="D25" s="16"/>
      <c r="E25" s="17"/>
      <c r="F25" s="16"/>
      <c r="G25" s="21"/>
      <c r="H25" s="17"/>
      <c r="I25" s="17"/>
      <c r="J25" s="21"/>
      <c r="K25" s="16"/>
      <c r="L25" s="17"/>
    </row>
    <row r="26" ht="61.5" customHeight="1" spans="1:12">
      <c r="A26" s="23">
        <v>13</v>
      </c>
      <c r="B26" s="16" t="s">
        <v>78</v>
      </c>
      <c r="C26" s="27" t="s">
        <v>79</v>
      </c>
      <c r="D26" s="16" t="s">
        <v>71</v>
      </c>
      <c r="E26" s="17" t="s">
        <v>72</v>
      </c>
      <c r="F26" s="16">
        <v>1</v>
      </c>
      <c r="G26" s="21"/>
      <c r="H26" s="17">
        <f>ROUND(G26*F26,2)</f>
        <v>0</v>
      </c>
      <c r="I26" s="17">
        <f>G26*1.03</f>
        <v>0</v>
      </c>
      <c r="J26" s="21">
        <f>ROUND(I26*F26,2)</f>
        <v>0</v>
      </c>
      <c r="K26" s="16" t="s">
        <v>73</v>
      </c>
      <c r="L26" s="17" t="s">
        <v>74</v>
      </c>
    </row>
    <row r="27" ht="14.25" spans="1:12">
      <c r="A27" s="23"/>
      <c r="B27" s="16"/>
      <c r="C27" s="27" t="s">
        <v>80</v>
      </c>
      <c r="D27" s="16"/>
      <c r="E27" s="17"/>
      <c r="F27" s="16"/>
      <c r="G27" s="21"/>
      <c r="H27" s="17"/>
      <c r="I27" s="17"/>
      <c r="J27" s="21"/>
      <c r="K27" s="16"/>
      <c r="L27" s="17"/>
    </row>
    <row r="28" ht="24.75" spans="1:12">
      <c r="A28" s="23"/>
      <c r="B28" s="16"/>
      <c r="C28" s="27" t="s">
        <v>81</v>
      </c>
      <c r="D28" s="16"/>
      <c r="E28" s="17"/>
      <c r="F28" s="16"/>
      <c r="G28" s="21"/>
      <c r="H28" s="17"/>
      <c r="I28" s="17"/>
      <c r="J28" s="21"/>
      <c r="K28" s="16"/>
      <c r="L28" s="17"/>
    </row>
    <row r="29" ht="36.75" spans="1:12">
      <c r="A29" s="23"/>
      <c r="B29" s="16"/>
      <c r="C29" s="16" t="s">
        <v>77</v>
      </c>
      <c r="D29" s="16"/>
      <c r="E29" s="17"/>
      <c r="F29" s="16"/>
      <c r="G29" s="21"/>
      <c r="H29" s="17"/>
      <c r="I29" s="17"/>
      <c r="J29" s="21"/>
      <c r="K29" s="16"/>
      <c r="L29" s="17"/>
    </row>
    <row r="30" ht="37.5" customHeight="1" spans="1:12">
      <c r="A30" s="23">
        <v>14</v>
      </c>
      <c r="B30" s="16" t="s">
        <v>82</v>
      </c>
      <c r="C30" s="27" t="s">
        <v>83</v>
      </c>
      <c r="D30" s="26" t="s">
        <v>84</v>
      </c>
      <c r="E30" s="17" t="s">
        <v>72</v>
      </c>
      <c r="F30" s="16">
        <v>1</v>
      </c>
      <c r="G30" s="21"/>
      <c r="H30" s="17">
        <f>ROUND(G30*F30,2)</f>
        <v>0</v>
      </c>
      <c r="I30" s="17">
        <f>G30*1.03</f>
        <v>0</v>
      </c>
      <c r="J30" s="21">
        <f>ROUND(I30*F30,2)</f>
        <v>0</v>
      </c>
      <c r="K30" s="16" t="s">
        <v>73</v>
      </c>
      <c r="L30" s="40" t="s">
        <v>85</v>
      </c>
    </row>
    <row r="31" ht="14.25" spans="1:12">
      <c r="A31" s="23"/>
      <c r="B31" s="16"/>
      <c r="C31" s="27" t="s">
        <v>86</v>
      </c>
      <c r="D31" s="16"/>
      <c r="E31" s="17"/>
      <c r="F31" s="16"/>
      <c r="G31" s="21"/>
      <c r="H31" s="17"/>
      <c r="I31" s="17"/>
      <c r="J31" s="21"/>
      <c r="K31" s="16"/>
      <c r="L31" s="17"/>
    </row>
    <row r="32" ht="24.75" spans="1:12">
      <c r="A32" s="23"/>
      <c r="B32" s="16"/>
      <c r="C32" s="27" t="s">
        <v>81</v>
      </c>
      <c r="D32" s="16"/>
      <c r="E32" s="17"/>
      <c r="F32" s="16"/>
      <c r="G32" s="21"/>
      <c r="H32" s="17"/>
      <c r="I32" s="17"/>
      <c r="J32" s="21"/>
      <c r="K32" s="16"/>
      <c r="L32" s="17"/>
    </row>
    <row r="33" ht="24.75" spans="1:12">
      <c r="A33" s="23"/>
      <c r="B33" s="16"/>
      <c r="C33" s="26" t="s">
        <v>87</v>
      </c>
      <c r="D33" s="16"/>
      <c r="E33" s="17"/>
      <c r="F33" s="16"/>
      <c r="G33" s="21"/>
      <c r="H33" s="17"/>
      <c r="I33" s="17"/>
      <c r="J33" s="21"/>
      <c r="K33" s="16"/>
      <c r="L33" s="17"/>
    </row>
    <row r="34" ht="61.5" customHeight="1" spans="1:12">
      <c r="A34" s="23">
        <v>15</v>
      </c>
      <c r="B34" s="16" t="s">
        <v>88</v>
      </c>
      <c r="C34" s="27" t="s">
        <v>89</v>
      </c>
      <c r="D34" s="16" t="s">
        <v>71</v>
      </c>
      <c r="E34" s="17" t="s">
        <v>72</v>
      </c>
      <c r="F34" s="16">
        <v>3</v>
      </c>
      <c r="G34" s="21"/>
      <c r="H34" s="17">
        <f t="shared" ref="H34:H39" si="8">ROUND(G34*F34,2)</f>
        <v>0</v>
      </c>
      <c r="I34" s="17">
        <f t="shared" ref="I34:I39" si="9">G34*1.03</f>
        <v>0</v>
      </c>
      <c r="J34" s="21">
        <f>ROUND(I34*F34,2)</f>
        <v>0</v>
      </c>
      <c r="K34" s="16" t="s">
        <v>73</v>
      </c>
      <c r="L34" s="17" t="s">
        <v>74</v>
      </c>
    </row>
    <row r="35" ht="14.25" spans="1:12">
      <c r="A35" s="23"/>
      <c r="B35" s="16"/>
      <c r="C35" s="27" t="s">
        <v>90</v>
      </c>
      <c r="D35" s="16"/>
      <c r="E35" s="17"/>
      <c r="F35" s="16"/>
      <c r="G35" s="21"/>
      <c r="H35" s="17"/>
      <c r="I35" s="17"/>
      <c r="J35" s="21"/>
      <c r="K35" s="16"/>
      <c r="L35" s="17"/>
    </row>
    <row r="36" ht="24.75" spans="1:12">
      <c r="A36" s="23"/>
      <c r="B36" s="16"/>
      <c r="C36" s="27" t="s">
        <v>81</v>
      </c>
      <c r="D36" s="16"/>
      <c r="E36" s="17"/>
      <c r="F36" s="16"/>
      <c r="G36" s="21"/>
      <c r="H36" s="17"/>
      <c r="I36" s="17"/>
      <c r="J36" s="21"/>
      <c r="K36" s="16"/>
      <c r="L36" s="17"/>
    </row>
    <row r="37" ht="36.75" spans="1:12">
      <c r="A37" s="23"/>
      <c r="B37" s="16"/>
      <c r="C37" s="16" t="s">
        <v>77</v>
      </c>
      <c r="D37" s="16"/>
      <c r="E37" s="17"/>
      <c r="F37" s="16"/>
      <c r="G37" s="21"/>
      <c r="H37" s="17"/>
      <c r="I37" s="17"/>
      <c r="J37" s="21"/>
      <c r="K37" s="16"/>
      <c r="L37" s="17"/>
    </row>
    <row r="38" ht="48.75" spans="1:12">
      <c r="A38" s="23">
        <v>16</v>
      </c>
      <c r="B38" s="16" t="s">
        <v>91</v>
      </c>
      <c r="C38" s="16" t="s">
        <v>92</v>
      </c>
      <c r="D38" s="16"/>
      <c r="E38" s="17" t="s">
        <v>38</v>
      </c>
      <c r="F38" s="16">
        <v>7</v>
      </c>
      <c r="G38" s="21"/>
      <c r="H38" s="14">
        <f t="shared" si="8"/>
        <v>0</v>
      </c>
      <c r="I38" s="14">
        <f t="shared" si="9"/>
        <v>0</v>
      </c>
      <c r="J38" s="29">
        <f>ROUND(I100*F38,2)</f>
        <v>0</v>
      </c>
      <c r="K38" s="16" t="s">
        <v>93</v>
      </c>
      <c r="L38" s="17" t="s">
        <v>22</v>
      </c>
    </row>
    <row r="39" ht="48.75" spans="1:12">
      <c r="A39" s="23">
        <v>17</v>
      </c>
      <c r="B39" s="16" t="s">
        <v>94</v>
      </c>
      <c r="C39" s="16" t="s">
        <v>95</v>
      </c>
      <c r="D39" s="16"/>
      <c r="E39" s="17" t="s">
        <v>38</v>
      </c>
      <c r="F39" s="16">
        <v>7</v>
      </c>
      <c r="G39" s="21"/>
      <c r="H39" s="14">
        <f t="shared" si="8"/>
        <v>0</v>
      </c>
      <c r="I39" s="14">
        <f t="shared" si="9"/>
        <v>0</v>
      </c>
      <c r="J39" s="29">
        <f>ROUND(I101*F39,2)</f>
        <v>0</v>
      </c>
      <c r="K39" s="16" t="s">
        <v>93</v>
      </c>
      <c r="L39" s="17" t="s">
        <v>50</v>
      </c>
    </row>
    <row r="40" ht="28" customHeight="1" spans="1:12">
      <c r="A40" s="12">
        <v>18</v>
      </c>
      <c r="B40" s="14" t="s">
        <v>96</v>
      </c>
      <c r="C40" s="14"/>
      <c r="D40" s="14"/>
      <c r="E40" s="11"/>
      <c r="F40" s="29"/>
      <c r="G40" s="14"/>
      <c r="H40" s="8">
        <f>H21+H17+H10+H5</f>
        <v>0</v>
      </c>
      <c r="I40" s="29"/>
      <c r="J40" s="8">
        <f>J21+J17+J10+J5</f>
        <v>0</v>
      </c>
      <c r="K40" s="14"/>
      <c r="L40" s="29"/>
    </row>
    <row r="41" ht="41" customHeight="1" spans="1:12">
      <c r="A41" s="12">
        <v>19</v>
      </c>
      <c r="B41" s="14" t="s">
        <v>97</v>
      </c>
      <c r="C41" s="14"/>
      <c r="D41" s="14"/>
      <c r="E41" s="30">
        <v>0.015</v>
      </c>
      <c r="F41" s="11"/>
      <c r="G41" s="31"/>
      <c r="H41" s="14">
        <f>ROUND(H40*1.5%,2)</f>
        <v>0</v>
      </c>
      <c r="I41" s="14"/>
      <c r="J41" s="14">
        <f>ROUND(J40*1.5%,2)</f>
        <v>0</v>
      </c>
      <c r="K41" s="13" t="s">
        <v>98</v>
      </c>
      <c r="L41" s="14"/>
    </row>
    <row r="42" ht="15" customHeight="1" spans="1:12">
      <c r="A42" s="24" t="s">
        <v>99</v>
      </c>
      <c r="B42" s="24"/>
      <c r="C42" s="24"/>
      <c r="D42" s="22"/>
      <c r="E42" s="22"/>
      <c r="F42" s="25"/>
      <c r="G42" s="32"/>
      <c r="H42" s="32">
        <f>H40+H41</f>
        <v>0</v>
      </c>
      <c r="I42" s="32"/>
      <c r="J42" s="32">
        <f>J40+J41</f>
        <v>0</v>
      </c>
      <c r="K42" s="41"/>
      <c r="L42" s="21"/>
    </row>
  </sheetData>
  <mergeCells count="81">
    <mergeCell ref="A1:L1"/>
    <mergeCell ref="A2:G2"/>
    <mergeCell ref="J2:K2"/>
    <mergeCell ref="G3:J3"/>
    <mergeCell ref="B40:C40"/>
    <mergeCell ref="B41:C41"/>
    <mergeCell ref="A42:C42"/>
    <mergeCell ref="A3:A4"/>
    <mergeCell ref="A11:A12"/>
    <mergeCell ref="A13:A14"/>
    <mergeCell ref="A22:A25"/>
    <mergeCell ref="A26:A29"/>
    <mergeCell ref="A30:A33"/>
    <mergeCell ref="A34:A37"/>
    <mergeCell ref="B3:B4"/>
    <mergeCell ref="B11:B12"/>
    <mergeCell ref="B13:B14"/>
    <mergeCell ref="B22:B25"/>
    <mergeCell ref="B26:B29"/>
    <mergeCell ref="B30:B33"/>
    <mergeCell ref="B34:B37"/>
    <mergeCell ref="C3:C4"/>
    <mergeCell ref="C11:C12"/>
    <mergeCell ref="D3:D4"/>
    <mergeCell ref="D11:D14"/>
    <mergeCell ref="D22:D25"/>
    <mergeCell ref="D26:D29"/>
    <mergeCell ref="D30:D33"/>
    <mergeCell ref="D34:D37"/>
    <mergeCell ref="E3:E4"/>
    <mergeCell ref="E11:E12"/>
    <mergeCell ref="E13:E14"/>
    <mergeCell ref="E22:E25"/>
    <mergeCell ref="E26:E29"/>
    <mergeCell ref="E30:E33"/>
    <mergeCell ref="E34:E37"/>
    <mergeCell ref="F3:F4"/>
    <mergeCell ref="F11:F12"/>
    <mergeCell ref="F13:F14"/>
    <mergeCell ref="F22:F25"/>
    <mergeCell ref="F26:F29"/>
    <mergeCell ref="F30:F33"/>
    <mergeCell ref="F34:F37"/>
    <mergeCell ref="G11:G12"/>
    <mergeCell ref="G13:G14"/>
    <mergeCell ref="G22:G25"/>
    <mergeCell ref="G26:G29"/>
    <mergeCell ref="G30:G33"/>
    <mergeCell ref="G34:G37"/>
    <mergeCell ref="H11:H12"/>
    <mergeCell ref="H13:H14"/>
    <mergeCell ref="H22:H25"/>
    <mergeCell ref="H26:H29"/>
    <mergeCell ref="H30:H33"/>
    <mergeCell ref="H34:H37"/>
    <mergeCell ref="I11:I12"/>
    <mergeCell ref="I13:I14"/>
    <mergeCell ref="I22:I25"/>
    <mergeCell ref="I26:I29"/>
    <mergeCell ref="I30:I33"/>
    <mergeCell ref="I34:I37"/>
    <mergeCell ref="J11:J12"/>
    <mergeCell ref="J13:J14"/>
    <mergeCell ref="J22:J25"/>
    <mergeCell ref="J26:J29"/>
    <mergeCell ref="J30:J33"/>
    <mergeCell ref="J34:J37"/>
    <mergeCell ref="K3:K4"/>
    <mergeCell ref="K11:K12"/>
    <mergeCell ref="K13:K14"/>
    <mergeCell ref="K22:K25"/>
    <mergeCell ref="K26:K29"/>
    <mergeCell ref="K30:K33"/>
    <mergeCell ref="K34:K37"/>
    <mergeCell ref="L3:L4"/>
    <mergeCell ref="L11:L12"/>
    <mergeCell ref="L13:L14"/>
    <mergeCell ref="L22:L25"/>
    <mergeCell ref="L26:L29"/>
    <mergeCell ref="L30:L33"/>
    <mergeCell ref="L34:L3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中水招标清单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WPS_1591159179</cp:lastModifiedBy>
  <dcterms:created xsi:type="dcterms:W3CDTF">2023-05-17T02:49:00Z</dcterms:created>
  <dcterms:modified xsi:type="dcterms:W3CDTF">2023-07-13T01:36:08Z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F74D0406445A4694974B606D4F606354_12</vt:lpwstr>
  </property>
  <property fmtid="{D5CDD505-2E9C-101B-9397-08002B2CF9AE}" pid="3" name="KSOProductBuildVer">
    <vt:lpwstr>2052-11.1.0.14309</vt:lpwstr>
  </property>
</Properties>
</file>