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16#及地库桥架合计" sheetId="1" r:id="rId1"/>
  </sheets>
  <calcPr calcId="144525"/>
</workbook>
</file>

<file path=xl/sharedStrings.xml><?xml version="1.0" encoding="utf-8"?>
<sst xmlns="http://schemas.openxmlformats.org/spreadsheetml/2006/main" count="716" uniqueCount="101">
  <si>
    <t>桥架清单</t>
  </si>
  <si>
    <t>序号</t>
  </si>
  <si>
    <t>部位</t>
  </si>
  <si>
    <t>名称</t>
  </si>
  <si>
    <t xml:space="preserve">规格 </t>
  </si>
  <si>
    <t>单位</t>
  </si>
  <si>
    <t>数量</t>
  </si>
  <si>
    <t>除税单价</t>
  </si>
  <si>
    <t>税金</t>
  </si>
  <si>
    <t>含税单价</t>
  </si>
  <si>
    <t>合价</t>
  </si>
  <si>
    <t>备注</t>
  </si>
  <si>
    <t>B区车库弱电桥架</t>
  </si>
  <si>
    <t>镀锌桥架</t>
  </si>
  <si>
    <t>300*100</t>
  </si>
  <si>
    <t>米</t>
  </si>
  <si>
    <t>水平桥架</t>
  </si>
  <si>
    <t>500*200</t>
  </si>
  <si>
    <t>500*100</t>
  </si>
  <si>
    <t>200*100</t>
  </si>
  <si>
    <t>水平弯</t>
  </si>
  <si>
    <t>个</t>
  </si>
  <si>
    <t>水平三通</t>
  </si>
  <si>
    <t>水平四通</t>
  </si>
  <si>
    <t>伸缩节</t>
  </si>
  <si>
    <t>异形三通</t>
  </si>
  <si>
    <t xml:space="preserve">            300*100
500*200              300*100</t>
  </si>
  <si>
    <t xml:space="preserve">            300*100
500*100              500*100</t>
  </si>
  <si>
    <t>异形弯头</t>
  </si>
  <si>
    <t xml:space="preserve">200*100
300*100
</t>
  </si>
  <si>
    <t>B区车库消防和消防强电桥架</t>
  </si>
  <si>
    <t>防火桥架</t>
  </si>
  <si>
    <t>水平防火中间加隔板</t>
  </si>
  <si>
    <t>400*200</t>
  </si>
  <si>
    <t>400*100</t>
  </si>
  <si>
    <t>100*100</t>
  </si>
  <si>
    <t>垂直下弯</t>
  </si>
  <si>
    <t xml:space="preserve">500*200
300*100
</t>
  </si>
  <si>
    <t xml:space="preserve">            200*100
300*100              300*100</t>
  </si>
  <si>
    <t xml:space="preserve">            500*100
300*100              300*100</t>
  </si>
  <si>
    <t xml:space="preserve">            200*100
500*200              500*200</t>
  </si>
  <si>
    <t xml:space="preserve">            300*100
200*100              200*100</t>
  </si>
  <si>
    <t xml:space="preserve">            300*100
500*200              500*200</t>
  </si>
  <si>
    <t xml:space="preserve">            500*200
500*100              500*100</t>
  </si>
  <si>
    <t xml:space="preserve">            500*100
100*100              500*100</t>
  </si>
  <si>
    <t xml:space="preserve">            100*100
500*100              500*100</t>
  </si>
  <si>
    <t xml:space="preserve">            400*100
500*100              500*100</t>
  </si>
  <si>
    <t xml:space="preserve">            500*100
400*100              400*100</t>
  </si>
  <si>
    <t xml:space="preserve">            100*100
200*100              200*100</t>
  </si>
  <si>
    <t xml:space="preserve">            500*200
500*200              100*100</t>
  </si>
  <si>
    <t xml:space="preserve">            500*200
200*100              400*200</t>
  </si>
  <si>
    <t xml:space="preserve">            400*200
400*200              200*100</t>
  </si>
  <si>
    <t>B区车库强电桥架</t>
  </si>
  <si>
    <t>100*50</t>
  </si>
  <si>
    <t>伸缩接</t>
  </si>
  <si>
    <t xml:space="preserve">            300*200
400*200              400*100</t>
  </si>
  <si>
    <t>异形四通</t>
  </si>
  <si>
    <t xml:space="preserve">            200*100
400*100              200*100
            202*100</t>
  </si>
  <si>
    <t>16#消防及强电消防防火桥架</t>
  </si>
  <si>
    <t>150*100</t>
  </si>
  <si>
    <t>竖向防火中间加隔板</t>
  </si>
  <si>
    <t>垂直下湾</t>
  </si>
  <si>
    <t>垂直上湾</t>
  </si>
  <si>
    <t>封口堵头</t>
  </si>
  <si>
    <t xml:space="preserve">            400*100
400*100              150*100</t>
  </si>
  <si>
    <t xml:space="preserve">            200*100
400*100              200*100</t>
  </si>
  <si>
    <t xml:space="preserve">            400*100
400*100              300*100</t>
  </si>
  <si>
    <t xml:space="preserve">            300*100
400*100              400*100</t>
  </si>
  <si>
    <t xml:space="preserve">            300*100
300*100              200*100</t>
  </si>
  <si>
    <t xml:space="preserve">            200*100
400*100              400*100</t>
  </si>
  <si>
    <t xml:space="preserve">            400*100
200*100              200*100</t>
  </si>
  <si>
    <t>防雨防火桥架</t>
  </si>
  <si>
    <t>16#弱电镀锌桥架</t>
  </si>
  <si>
    <t>竖向桥架</t>
  </si>
  <si>
    <t>防雨桥架</t>
  </si>
  <si>
    <t xml:space="preserve">            400*100
300*100              400*100</t>
  </si>
  <si>
    <t xml:space="preserve">            300*100
300*100              400*100</t>
  </si>
  <si>
    <t>16#楼强电镀锌桥架</t>
  </si>
  <si>
    <t>300*150</t>
  </si>
  <si>
    <t>400*150</t>
  </si>
  <si>
    <t>垂直上弯</t>
  </si>
  <si>
    <t>下垂在三通</t>
  </si>
  <si>
    <t xml:space="preserve">            200*100
300*150              300*150</t>
  </si>
  <si>
    <t xml:space="preserve">            300*150
200*100              300*150</t>
  </si>
  <si>
    <t xml:space="preserve">            300*150
300*150              200*100</t>
  </si>
  <si>
    <t xml:space="preserve">            400*100
400*100              200*100</t>
  </si>
  <si>
    <t xml:space="preserve">            400*150
400*150              200*100</t>
  </si>
  <si>
    <t xml:space="preserve">            200*100
400*150              400*150</t>
  </si>
  <si>
    <t xml:space="preserve">            400*100
400*100              400*150</t>
  </si>
  <si>
    <t xml:space="preserve">            400*100
200*100              400*100</t>
  </si>
  <si>
    <t xml:space="preserve">            400*150
200*100              200*100</t>
  </si>
  <si>
    <t>水平防雨桥架</t>
  </si>
  <si>
    <t>注明：</t>
  </si>
  <si>
    <t>所有桥架钢板厚度、镀锌层厚度均应满足国标标准</t>
  </si>
  <si>
    <t>厂家根据桥架规格长度提供相应数量、规格的紧固件（紧固件包含螺栓螺母、平弹垫，不含跨接线），防火桥架及喷塑桥架预留跨接线孔，其孔边无涂层。</t>
  </si>
  <si>
    <t>提供厂家资质，出厂检测报告，每种规格桥架的第三方检测报告、合格证等</t>
  </si>
  <si>
    <t>防火桥架检测报告内必须有防火检测项。</t>
  </si>
  <si>
    <t>参考标准：T/CECS 31-2017</t>
  </si>
  <si>
    <r>
      <t>材料单价包括不限于材料原值、增值税费、合同指定地点运输费（分批次）、装卸车费（分批次）及市场价格波动风险费等。</t>
    </r>
    <r>
      <rPr>
        <b/>
        <sz val="12"/>
        <color theme="1"/>
        <rFont val="Times New Roman"/>
        <charset val="134"/>
      </rPr>
      <t xml:space="preserve"> </t>
    </r>
  </si>
  <si>
    <t>投标人自行考虑因订货数量少而产生的运费，装卸费。</t>
  </si>
  <si>
    <t>因施工场地有限，投标人应接受招标人根据施工进度需要将盖板等后期安装的部件存放于投标人处，投标人免费保管，直至安装使用完成。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</si>
</sst>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6"/>
      <color rgb="FFFF0000"/>
      <name val="等线"/>
      <charset val="134"/>
      <scheme val="minor"/>
    </font>
    <font>
      <sz val="14"/>
      <color rgb="FFFF0000"/>
      <name val="等线"/>
      <charset val="134"/>
      <scheme val="minor"/>
    </font>
    <font>
      <sz val="12"/>
      <color theme="1"/>
      <name val="等线"/>
      <charset val="134"/>
      <scheme val="minor"/>
    </font>
    <font>
      <sz val="12"/>
      <color theme="1"/>
      <name val="等线"/>
      <charset val="134"/>
      <scheme val="minor"/>
    </font>
    <font>
      <b/>
      <sz val="12"/>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5"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358140</xdr:colOff>
      <xdr:row>14</xdr:row>
      <xdr:rowOff>358140</xdr:rowOff>
    </xdr:from>
    <xdr:to>
      <xdr:col>3</xdr:col>
      <xdr:colOff>1165860</xdr:colOff>
      <xdr:row>14</xdr:row>
      <xdr:rowOff>655320</xdr:rowOff>
    </xdr:to>
    <xdr:sp>
      <xdr:nvSpPr>
        <xdr:cNvPr id="2" name="丁字箭头 1"/>
        <xdr:cNvSpPr/>
      </xdr:nvSpPr>
      <xdr:spPr>
        <a:xfrm>
          <a:off x="4119880" y="42005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15</xdr:row>
      <xdr:rowOff>358140</xdr:rowOff>
    </xdr:from>
    <xdr:to>
      <xdr:col>3</xdr:col>
      <xdr:colOff>1165860</xdr:colOff>
      <xdr:row>15</xdr:row>
      <xdr:rowOff>655320</xdr:rowOff>
    </xdr:to>
    <xdr:sp>
      <xdr:nvSpPr>
        <xdr:cNvPr id="3" name="丁字箭头 2"/>
        <xdr:cNvSpPr/>
      </xdr:nvSpPr>
      <xdr:spPr>
        <a:xfrm>
          <a:off x="4119880" y="545020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541020</xdr:colOff>
      <xdr:row>16</xdr:row>
      <xdr:rowOff>198120</xdr:rowOff>
    </xdr:from>
    <xdr:to>
      <xdr:col>3</xdr:col>
      <xdr:colOff>967740</xdr:colOff>
      <xdr:row>16</xdr:row>
      <xdr:rowOff>563880</xdr:rowOff>
    </xdr:to>
    <xdr:sp>
      <xdr:nvSpPr>
        <xdr:cNvPr id="4" name="直角上箭头 3"/>
        <xdr:cNvSpPr/>
      </xdr:nvSpPr>
      <xdr:spPr>
        <a:xfrm>
          <a:off x="4302760" y="6334125"/>
          <a:ext cx="426720" cy="365760"/>
        </a:xfrm>
        <a:prstGeom prst="bentUpArrow">
          <a:avLst>
            <a:gd name="adj1" fmla="val 26887"/>
            <a:gd name="adj2" fmla="val 2096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541020</xdr:colOff>
      <xdr:row>42</xdr:row>
      <xdr:rowOff>198120</xdr:rowOff>
    </xdr:from>
    <xdr:to>
      <xdr:col>3</xdr:col>
      <xdr:colOff>967740</xdr:colOff>
      <xdr:row>42</xdr:row>
      <xdr:rowOff>563880</xdr:rowOff>
    </xdr:to>
    <xdr:sp>
      <xdr:nvSpPr>
        <xdr:cNvPr id="5" name="直角上箭头 4"/>
        <xdr:cNvSpPr/>
      </xdr:nvSpPr>
      <xdr:spPr>
        <a:xfrm>
          <a:off x="4302760" y="13620750"/>
          <a:ext cx="426720" cy="365760"/>
        </a:xfrm>
        <a:prstGeom prst="bentUpArrow">
          <a:avLst>
            <a:gd name="adj1" fmla="val 26887"/>
            <a:gd name="adj2" fmla="val 20968"/>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43</xdr:row>
      <xdr:rowOff>358140</xdr:rowOff>
    </xdr:from>
    <xdr:to>
      <xdr:col>3</xdr:col>
      <xdr:colOff>1165860</xdr:colOff>
      <xdr:row>43</xdr:row>
      <xdr:rowOff>655320</xdr:rowOff>
    </xdr:to>
    <xdr:sp>
      <xdr:nvSpPr>
        <xdr:cNvPr id="7" name="丁字箭头 6"/>
        <xdr:cNvSpPr/>
      </xdr:nvSpPr>
      <xdr:spPr>
        <a:xfrm>
          <a:off x="4119880" y="1477137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44</xdr:row>
      <xdr:rowOff>358140</xdr:rowOff>
    </xdr:from>
    <xdr:to>
      <xdr:col>3</xdr:col>
      <xdr:colOff>1165860</xdr:colOff>
      <xdr:row>44</xdr:row>
      <xdr:rowOff>655320</xdr:rowOff>
    </xdr:to>
    <xdr:sp>
      <xdr:nvSpPr>
        <xdr:cNvPr id="9" name="丁字箭头 8"/>
        <xdr:cNvSpPr/>
      </xdr:nvSpPr>
      <xdr:spPr>
        <a:xfrm>
          <a:off x="4119880" y="1581531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45</xdr:row>
      <xdr:rowOff>358140</xdr:rowOff>
    </xdr:from>
    <xdr:to>
      <xdr:col>3</xdr:col>
      <xdr:colOff>1165860</xdr:colOff>
      <xdr:row>45</xdr:row>
      <xdr:rowOff>655320</xdr:rowOff>
    </xdr:to>
    <xdr:sp>
      <xdr:nvSpPr>
        <xdr:cNvPr id="10" name="丁字箭头 9"/>
        <xdr:cNvSpPr/>
      </xdr:nvSpPr>
      <xdr:spPr>
        <a:xfrm>
          <a:off x="4119880" y="167754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46</xdr:row>
      <xdr:rowOff>358140</xdr:rowOff>
    </xdr:from>
    <xdr:to>
      <xdr:col>3</xdr:col>
      <xdr:colOff>1165860</xdr:colOff>
      <xdr:row>46</xdr:row>
      <xdr:rowOff>655320</xdr:rowOff>
    </xdr:to>
    <xdr:sp>
      <xdr:nvSpPr>
        <xdr:cNvPr id="12" name="丁字箭头 11"/>
        <xdr:cNvSpPr/>
      </xdr:nvSpPr>
      <xdr:spPr>
        <a:xfrm>
          <a:off x="4119880" y="1775841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47</xdr:row>
      <xdr:rowOff>358140</xdr:rowOff>
    </xdr:from>
    <xdr:to>
      <xdr:col>3</xdr:col>
      <xdr:colOff>1165860</xdr:colOff>
      <xdr:row>47</xdr:row>
      <xdr:rowOff>655320</xdr:rowOff>
    </xdr:to>
    <xdr:sp>
      <xdr:nvSpPr>
        <xdr:cNvPr id="14" name="丁字箭头 13"/>
        <xdr:cNvSpPr/>
      </xdr:nvSpPr>
      <xdr:spPr>
        <a:xfrm>
          <a:off x="4119880" y="187413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48</xdr:row>
      <xdr:rowOff>358140</xdr:rowOff>
    </xdr:from>
    <xdr:to>
      <xdr:col>3</xdr:col>
      <xdr:colOff>1165860</xdr:colOff>
      <xdr:row>48</xdr:row>
      <xdr:rowOff>655320</xdr:rowOff>
    </xdr:to>
    <xdr:sp>
      <xdr:nvSpPr>
        <xdr:cNvPr id="16" name="丁字箭头 15"/>
        <xdr:cNvSpPr/>
      </xdr:nvSpPr>
      <xdr:spPr>
        <a:xfrm>
          <a:off x="4119880" y="1972437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49</xdr:row>
      <xdr:rowOff>358140</xdr:rowOff>
    </xdr:from>
    <xdr:to>
      <xdr:col>3</xdr:col>
      <xdr:colOff>1165860</xdr:colOff>
      <xdr:row>49</xdr:row>
      <xdr:rowOff>655320</xdr:rowOff>
    </xdr:to>
    <xdr:sp>
      <xdr:nvSpPr>
        <xdr:cNvPr id="18" name="丁字箭头 17"/>
        <xdr:cNvSpPr/>
      </xdr:nvSpPr>
      <xdr:spPr>
        <a:xfrm>
          <a:off x="4119880" y="206997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50</xdr:row>
      <xdr:rowOff>358140</xdr:rowOff>
    </xdr:from>
    <xdr:to>
      <xdr:col>3</xdr:col>
      <xdr:colOff>1165860</xdr:colOff>
      <xdr:row>50</xdr:row>
      <xdr:rowOff>655320</xdr:rowOff>
    </xdr:to>
    <xdr:sp>
      <xdr:nvSpPr>
        <xdr:cNvPr id="20" name="丁字箭头 19"/>
        <xdr:cNvSpPr/>
      </xdr:nvSpPr>
      <xdr:spPr>
        <a:xfrm>
          <a:off x="4119880" y="216369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51</xdr:row>
      <xdr:rowOff>358140</xdr:rowOff>
    </xdr:from>
    <xdr:to>
      <xdr:col>3</xdr:col>
      <xdr:colOff>1165860</xdr:colOff>
      <xdr:row>51</xdr:row>
      <xdr:rowOff>655320</xdr:rowOff>
    </xdr:to>
    <xdr:sp>
      <xdr:nvSpPr>
        <xdr:cNvPr id="21" name="丁字箭头 20"/>
        <xdr:cNvSpPr/>
      </xdr:nvSpPr>
      <xdr:spPr>
        <a:xfrm>
          <a:off x="4119880" y="226428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52</xdr:row>
      <xdr:rowOff>358140</xdr:rowOff>
    </xdr:from>
    <xdr:to>
      <xdr:col>3</xdr:col>
      <xdr:colOff>1165860</xdr:colOff>
      <xdr:row>52</xdr:row>
      <xdr:rowOff>655320</xdr:rowOff>
    </xdr:to>
    <xdr:sp>
      <xdr:nvSpPr>
        <xdr:cNvPr id="23" name="丁字箭头 22"/>
        <xdr:cNvSpPr/>
      </xdr:nvSpPr>
      <xdr:spPr>
        <a:xfrm>
          <a:off x="4119880" y="235953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53</xdr:row>
      <xdr:rowOff>358140</xdr:rowOff>
    </xdr:from>
    <xdr:to>
      <xdr:col>3</xdr:col>
      <xdr:colOff>1165860</xdr:colOff>
      <xdr:row>53</xdr:row>
      <xdr:rowOff>655320</xdr:rowOff>
    </xdr:to>
    <xdr:sp>
      <xdr:nvSpPr>
        <xdr:cNvPr id="25" name="丁字箭头 24"/>
        <xdr:cNvSpPr/>
      </xdr:nvSpPr>
      <xdr:spPr>
        <a:xfrm>
          <a:off x="4119880" y="245325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54</xdr:row>
      <xdr:rowOff>358140</xdr:rowOff>
    </xdr:from>
    <xdr:to>
      <xdr:col>3</xdr:col>
      <xdr:colOff>1165860</xdr:colOff>
      <xdr:row>54</xdr:row>
      <xdr:rowOff>655320</xdr:rowOff>
    </xdr:to>
    <xdr:sp>
      <xdr:nvSpPr>
        <xdr:cNvPr id="27" name="丁字箭头 26"/>
        <xdr:cNvSpPr/>
      </xdr:nvSpPr>
      <xdr:spPr>
        <a:xfrm>
          <a:off x="4119880" y="2554605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55</xdr:row>
      <xdr:rowOff>358140</xdr:rowOff>
    </xdr:from>
    <xdr:to>
      <xdr:col>3</xdr:col>
      <xdr:colOff>1165860</xdr:colOff>
      <xdr:row>55</xdr:row>
      <xdr:rowOff>655320</xdr:rowOff>
    </xdr:to>
    <xdr:sp>
      <xdr:nvSpPr>
        <xdr:cNvPr id="29" name="丁字箭头 28"/>
        <xdr:cNvSpPr/>
      </xdr:nvSpPr>
      <xdr:spPr>
        <a:xfrm>
          <a:off x="4119880" y="265137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56</xdr:row>
      <xdr:rowOff>358140</xdr:rowOff>
    </xdr:from>
    <xdr:to>
      <xdr:col>3</xdr:col>
      <xdr:colOff>1165860</xdr:colOff>
      <xdr:row>56</xdr:row>
      <xdr:rowOff>655320</xdr:rowOff>
    </xdr:to>
    <xdr:sp>
      <xdr:nvSpPr>
        <xdr:cNvPr id="31" name="丁字箭头 30"/>
        <xdr:cNvSpPr/>
      </xdr:nvSpPr>
      <xdr:spPr>
        <a:xfrm>
          <a:off x="4119880" y="2741295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76</xdr:row>
      <xdr:rowOff>358140</xdr:rowOff>
    </xdr:from>
    <xdr:to>
      <xdr:col>3</xdr:col>
      <xdr:colOff>1165860</xdr:colOff>
      <xdr:row>76</xdr:row>
      <xdr:rowOff>655320</xdr:rowOff>
    </xdr:to>
    <xdr:sp>
      <xdr:nvSpPr>
        <xdr:cNvPr id="26" name="丁字箭头 25"/>
        <xdr:cNvSpPr/>
      </xdr:nvSpPr>
      <xdr:spPr>
        <a:xfrm>
          <a:off x="4119880" y="331184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77</xdr:row>
      <xdr:rowOff>358140</xdr:rowOff>
    </xdr:from>
    <xdr:to>
      <xdr:col>3</xdr:col>
      <xdr:colOff>1165860</xdr:colOff>
      <xdr:row>77</xdr:row>
      <xdr:rowOff>655320</xdr:rowOff>
    </xdr:to>
    <xdr:sp>
      <xdr:nvSpPr>
        <xdr:cNvPr id="30" name="丁字箭头 29"/>
        <xdr:cNvSpPr/>
      </xdr:nvSpPr>
      <xdr:spPr>
        <a:xfrm>
          <a:off x="4119880" y="341090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78</xdr:row>
      <xdr:rowOff>358140</xdr:rowOff>
    </xdr:from>
    <xdr:to>
      <xdr:col>3</xdr:col>
      <xdr:colOff>1165860</xdr:colOff>
      <xdr:row>78</xdr:row>
      <xdr:rowOff>655320</xdr:rowOff>
    </xdr:to>
    <xdr:sp>
      <xdr:nvSpPr>
        <xdr:cNvPr id="32" name="丁字箭头 31"/>
        <xdr:cNvSpPr/>
      </xdr:nvSpPr>
      <xdr:spPr>
        <a:xfrm>
          <a:off x="4119880" y="3510724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79</xdr:row>
      <xdr:rowOff>358140</xdr:rowOff>
    </xdr:from>
    <xdr:to>
      <xdr:col>3</xdr:col>
      <xdr:colOff>1165860</xdr:colOff>
      <xdr:row>79</xdr:row>
      <xdr:rowOff>655320</xdr:rowOff>
    </xdr:to>
    <xdr:sp>
      <xdr:nvSpPr>
        <xdr:cNvPr id="34" name="丁字箭头 33"/>
        <xdr:cNvSpPr/>
      </xdr:nvSpPr>
      <xdr:spPr>
        <a:xfrm>
          <a:off x="4119880" y="361664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80</xdr:row>
      <xdr:rowOff>358140</xdr:rowOff>
    </xdr:from>
    <xdr:to>
      <xdr:col>3</xdr:col>
      <xdr:colOff>1165860</xdr:colOff>
      <xdr:row>80</xdr:row>
      <xdr:rowOff>655320</xdr:rowOff>
    </xdr:to>
    <xdr:sp>
      <xdr:nvSpPr>
        <xdr:cNvPr id="36" name="丁字箭头 35"/>
        <xdr:cNvSpPr/>
      </xdr:nvSpPr>
      <xdr:spPr>
        <a:xfrm>
          <a:off x="4119880" y="3704780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266700</xdr:colOff>
      <xdr:row>81</xdr:row>
      <xdr:rowOff>121920</xdr:rowOff>
    </xdr:from>
    <xdr:to>
      <xdr:col>3</xdr:col>
      <xdr:colOff>1211580</xdr:colOff>
      <xdr:row>81</xdr:row>
      <xdr:rowOff>1021080</xdr:rowOff>
    </xdr:to>
    <xdr:sp>
      <xdr:nvSpPr>
        <xdr:cNvPr id="40" name="十字箭头 39"/>
        <xdr:cNvSpPr/>
      </xdr:nvSpPr>
      <xdr:spPr>
        <a:xfrm>
          <a:off x="4028440" y="37692965"/>
          <a:ext cx="944880" cy="899160"/>
        </a:xfrm>
        <a:prstGeom prst="quad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3</xdr:col>
      <xdr:colOff>358140</xdr:colOff>
      <xdr:row>105</xdr:row>
      <xdr:rowOff>358140</xdr:rowOff>
    </xdr:from>
    <xdr:to>
      <xdr:col>3</xdr:col>
      <xdr:colOff>1165860</xdr:colOff>
      <xdr:row>105</xdr:row>
      <xdr:rowOff>655320</xdr:rowOff>
    </xdr:to>
    <xdr:sp>
      <xdr:nvSpPr>
        <xdr:cNvPr id="6" name="丁字箭头 5"/>
        <xdr:cNvSpPr/>
      </xdr:nvSpPr>
      <xdr:spPr>
        <a:xfrm>
          <a:off x="4119880" y="4338447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106</xdr:row>
      <xdr:rowOff>358140</xdr:rowOff>
    </xdr:from>
    <xdr:to>
      <xdr:col>3</xdr:col>
      <xdr:colOff>1165860</xdr:colOff>
      <xdr:row>106</xdr:row>
      <xdr:rowOff>655320</xdr:rowOff>
    </xdr:to>
    <xdr:sp>
      <xdr:nvSpPr>
        <xdr:cNvPr id="8" name="丁字箭头 7"/>
        <xdr:cNvSpPr/>
      </xdr:nvSpPr>
      <xdr:spPr>
        <a:xfrm>
          <a:off x="4119880" y="4426585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107</xdr:row>
      <xdr:rowOff>358140</xdr:rowOff>
    </xdr:from>
    <xdr:to>
      <xdr:col>3</xdr:col>
      <xdr:colOff>1165860</xdr:colOff>
      <xdr:row>107</xdr:row>
      <xdr:rowOff>655320</xdr:rowOff>
    </xdr:to>
    <xdr:sp>
      <xdr:nvSpPr>
        <xdr:cNvPr id="11" name="丁字箭头 10"/>
        <xdr:cNvSpPr/>
      </xdr:nvSpPr>
      <xdr:spPr>
        <a:xfrm>
          <a:off x="4119880" y="451472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108</xdr:row>
      <xdr:rowOff>358140</xdr:rowOff>
    </xdr:from>
    <xdr:to>
      <xdr:col>3</xdr:col>
      <xdr:colOff>1165860</xdr:colOff>
      <xdr:row>108</xdr:row>
      <xdr:rowOff>655320</xdr:rowOff>
    </xdr:to>
    <xdr:sp>
      <xdr:nvSpPr>
        <xdr:cNvPr id="13" name="丁字箭头 12"/>
        <xdr:cNvSpPr/>
      </xdr:nvSpPr>
      <xdr:spPr>
        <a:xfrm>
          <a:off x="4119880" y="4602861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130</xdr:row>
      <xdr:rowOff>358140</xdr:rowOff>
    </xdr:from>
    <xdr:to>
      <xdr:col>3</xdr:col>
      <xdr:colOff>1165860</xdr:colOff>
      <xdr:row>130</xdr:row>
      <xdr:rowOff>655320</xdr:rowOff>
    </xdr:to>
    <xdr:sp>
      <xdr:nvSpPr>
        <xdr:cNvPr id="15" name="丁字箭头 14"/>
        <xdr:cNvSpPr/>
      </xdr:nvSpPr>
      <xdr:spPr>
        <a:xfrm>
          <a:off x="4119880" y="534276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131</xdr:row>
      <xdr:rowOff>358140</xdr:rowOff>
    </xdr:from>
    <xdr:to>
      <xdr:col>3</xdr:col>
      <xdr:colOff>1165860</xdr:colOff>
      <xdr:row>131</xdr:row>
      <xdr:rowOff>655320</xdr:rowOff>
    </xdr:to>
    <xdr:sp>
      <xdr:nvSpPr>
        <xdr:cNvPr id="17" name="丁字箭头 16"/>
        <xdr:cNvSpPr/>
      </xdr:nvSpPr>
      <xdr:spPr>
        <a:xfrm>
          <a:off x="4119880" y="5430901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132</xdr:row>
      <xdr:rowOff>358140</xdr:rowOff>
    </xdr:from>
    <xdr:to>
      <xdr:col>3</xdr:col>
      <xdr:colOff>1165860</xdr:colOff>
      <xdr:row>132</xdr:row>
      <xdr:rowOff>655320</xdr:rowOff>
    </xdr:to>
    <xdr:sp>
      <xdr:nvSpPr>
        <xdr:cNvPr id="19" name="丁字箭头 18"/>
        <xdr:cNvSpPr/>
      </xdr:nvSpPr>
      <xdr:spPr>
        <a:xfrm>
          <a:off x="4119880" y="551903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133</xdr:row>
      <xdr:rowOff>358140</xdr:rowOff>
    </xdr:from>
    <xdr:to>
      <xdr:col>3</xdr:col>
      <xdr:colOff>1165860</xdr:colOff>
      <xdr:row>133</xdr:row>
      <xdr:rowOff>655320</xdr:rowOff>
    </xdr:to>
    <xdr:sp>
      <xdr:nvSpPr>
        <xdr:cNvPr id="22" name="丁字箭头 21"/>
        <xdr:cNvSpPr/>
      </xdr:nvSpPr>
      <xdr:spPr>
        <a:xfrm>
          <a:off x="4119880" y="5607177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155</xdr:row>
      <xdr:rowOff>358140</xdr:rowOff>
    </xdr:from>
    <xdr:to>
      <xdr:col>3</xdr:col>
      <xdr:colOff>1165860</xdr:colOff>
      <xdr:row>155</xdr:row>
      <xdr:rowOff>655320</xdr:rowOff>
    </xdr:to>
    <xdr:sp>
      <xdr:nvSpPr>
        <xdr:cNvPr id="24" name="丁字箭头 23"/>
        <xdr:cNvSpPr/>
      </xdr:nvSpPr>
      <xdr:spPr>
        <a:xfrm>
          <a:off x="4119880" y="6064694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156</xdr:row>
      <xdr:rowOff>358140</xdr:rowOff>
    </xdr:from>
    <xdr:to>
      <xdr:col>3</xdr:col>
      <xdr:colOff>1165860</xdr:colOff>
      <xdr:row>156</xdr:row>
      <xdr:rowOff>655320</xdr:rowOff>
    </xdr:to>
    <xdr:sp>
      <xdr:nvSpPr>
        <xdr:cNvPr id="28" name="丁字箭头 27"/>
        <xdr:cNvSpPr/>
      </xdr:nvSpPr>
      <xdr:spPr>
        <a:xfrm>
          <a:off x="4119880" y="615283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157</xdr:row>
      <xdr:rowOff>358140</xdr:rowOff>
    </xdr:from>
    <xdr:to>
      <xdr:col>3</xdr:col>
      <xdr:colOff>1165860</xdr:colOff>
      <xdr:row>157</xdr:row>
      <xdr:rowOff>655320</xdr:rowOff>
    </xdr:to>
    <xdr:sp>
      <xdr:nvSpPr>
        <xdr:cNvPr id="33" name="丁字箭头 32"/>
        <xdr:cNvSpPr/>
      </xdr:nvSpPr>
      <xdr:spPr>
        <a:xfrm>
          <a:off x="4119880" y="6240970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158</xdr:row>
      <xdr:rowOff>358140</xdr:rowOff>
    </xdr:from>
    <xdr:to>
      <xdr:col>3</xdr:col>
      <xdr:colOff>1165860</xdr:colOff>
      <xdr:row>158</xdr:row>
      <xdr:rowOff>655320</xdr:rowOff>
    </xdr:to>
    <xdr:sp>
      <xdr:nvSpPr>
        <xdr:cNvPr id="35" name="丁字箭头 34"/>
        <xdr:cNvSpPr/>
      </xdr:nvSpPr>
      <xdr:spPr>
        <a:xfrm>
          <a:off x="4119880" y="6329108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159</xdr:row>
      <xdr:rowOff>358140</xdr:rowOff>
    </xdr:from>
    <xdr:to>
      <xdr:col>3</xdr:col>
      <xdr:colOff>1165860</xdr:colOff>
      <xdr:row>159</xdr:row>
      <xdr:rowOff>655320</xdr:rowOff>
    </xdr:to>
    <xdr:sp>
      <xdr:nvSpPr>
        <xdr:cNvPr id="37" name="丁字箭头 36"/>
        <xdr:cNvSpPr/>
      </xdr:nvSpPr>
      <xdr:spPr>
        <a:xfrm>
          <a:off x="4119880" y="6417246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160</xdr:row>
      <xdr:rowOff>358140</xdr:rowOff>
    </xdr:from>
    <xdr:to>
      <xdr:col>3</xdr:col>
      <xdr:colOff>1165860</xdr:colOff>
      <xdr:row>160</xdr:row>
      <xdr:rowOff>655320</xdr:rowOff>
    </xdr:to>
    <xdr:sp>
      <xdr:nvSpPr>
        <xdr:cNvPr id="38" name="丁字箭头 37"/>
        <xdr:cNvSpPr/>
      </xdr:nvSpPr>
      <xdr:spPr>
        <a:xfrm>
          <a:off x="4119880" y="6505384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161</xdr:row>
      <xdr:rowOff>358140</xdr:rowOff>
    </xdr:from>
    <xdr:to>
      <xdr:col>3</xdr:col>
      <xdr:colOff>1165860</xdr:colOff>
      <xdr:row>161</xdr:row>
      <xdr:rowOff>655320</xdr:rowOff>
    </xdr:to>
    <xdr:sp>
      <xdr:nvSpPr>
        <xdr:cNvPr id="39" name="丁字箭头 38"/>
        <xdr:cNvSpPr/>
      </xdr:nvSpPr>
      <xdr:spPr>
        <a:xfrm>
          <a:off x="4119880" y="6593522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162</xdr:row>
      <xdr:rowOff>358140</xdr:rowOff>
    </xdr:from>
    <xdr:to>
      <xdr:col>3</xdr:col>
      <xdr:colOff>1165860</xdr:colOff>
      <xdr:row>162</xdr:row>
      <xdr:rowOff>655320</xdr:rowOff>
    </xdr:to>
    <xdr:sp>
      <xdr:nvSpPr>
        <xdr:cNvPr id="41" name="丁字箭头 40"/>
        <xdr:cNvSpPr/>
      </xdr:nvSpPr>
      <xdr:spPr>
        <a:xfrm>
          <a:off x="4119880" y="6681660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163</xdr:row>
      <xdr:rowOff>358140</xdr:rowOff>
    </xdr:from>
    <xdr:to>
      <xdr:col>3</xdr:col>
      <xdr:colOff>1165860</xdr:colOff>
      <xdr:row>163</xdr:row>
      <xdr:rowOff>655320</xdr:rowOff>
    </xdr:to>
    <xdr:sp>
      <xdr:nvSpPr>
        <xdr:cNvPr id="42" name="丁字箭头 41"/>
        <xdr:cNvSpPr/>
      </xdr:nvSpPr>
      <xdr:spPr>
        <a:xfrm>
          <a:off x="4119880" y="6769798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164</xdr:row>
      <xdr:rowOff>358140</xdr:rowOff>
    </xdr:from>
    <xdr:to>
      <xdr:col>3</xdr:col>
      <xdr:colOff>1165860</xdr:colOff>
      <xdr:row>164</xdr:row>
      <xdr:rowOff>655320</xdr:rowOff>
    </xdr:to>
    <xdr:sp>
      <xdr:nvSpPr>
        <xdr:cNvPr id="43" name="丁字箭头 42"/>
        <xdr:cNvSpPr/>
      </xdr:nvSpPr>
      <xdr:spPr>
        <a:xfrm>
          <a:off x="4119880" y="68579365"/>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109</xdr:row>
      <xdr:rowOff>358140</xdr:rowOff>
    </xdr:from>
    <xdr:to>
      <xdr:col>3</xdr:col>
      <xdr:colOff>1165860</xdr:colOff>
      <xdr:row>109</xdr:row>
      <xdr:rowOff>655320</xdr:rowOff>
    </xdr:to>
    <xdr:sp>
      <xdr:nvSpPr>
        <xdr:cNvPr id="44" name="丁字箭头 43"/>
        <xdr:cNvSpPr/>
      </xdr:nvSpPr>
      <xdr:spPr>
        <a:xfrm>
          <a:off x="4119880" y="4690999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110</xdr:row>
      <xdr:rowOff>358140</xdr:rowOff>
    </xdr:from>
    <xdr:to>
      <xdr:col>3</xdr:col>
      <xdr:colOff>1165860</xdr:colOff>
      <xdr:row>110</xdr:row>
      <xdr:rowOff>655320</xdr:rowOff>
    </xdr:to>
    <xdr:sp>
      <xdr:nvSpPr>
        <xdr:cNvPr id="45" name="丁字箭头 44"/>
        <xdr:cNvSpPr/>
      </xdr:nvSpPr>
      <xdr:spPr>
        <a:xfrm>
          <a:off x="4119880" y="4779137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111</xdr:row>
      <xdr:rowOff>358140</xdr:rowOff>
    </xdr:from>
    <xdr:to>
      <xdr:col>3</xdr:col>
      <xdr:colOff>1165860</xdr:colOff>
      <xdr:row>111</xdr:row>
      <xdr:rowOff>655320</xdr:rowOff>
    </xdr:to>
    <xdr:sp>
      <xdr:nvSpPr>
        <xdr:cNvPr id="46" name="丁字箭头 45"/>
        <xdr:cNvSpPr/>
      </xdr:nvSpPr>
      <xdr:spPr>
        <a:xfrm>
          <a:off x="4119880" y="4867275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3</xdr:col>
      <xdr:colOff>358140</xdr:colOff>
      <xdr:row>112</xdr:row>
      <xdr:rowOff>358140</xdr:rowOff>
    </xdr:from>
    <xdr:to>
      <xdr:col>3</xdr:col>
      <xdr:colOff>1165860</xdr:colOff>
      <xdr:row>112</xdr:row>
      <xdr:rowOff>655320</xdr:rowOff>
    </xdr:to>
    <xdr:sp>
      <xdr:nvSpPr>
        <xdr:cNvPr id="47" name="丁字箭头 46"/>
        <xdr:cNvSpPr/>
      </xdr:nvSpPr>
      <xdr:spPr>
        <a:xfrm>
          <a:off x="4119880" y="49554130"/>
          <a:ext cx="807720" cy="297180"/>
        </a:xfrm>
        <a:prstGeom prst="leftRigh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9"/>
  <sheetViews>
    <sheetView tabSelected="1" topLeftCell="A159" workbookViewId="0">
      <selection activeCell="B183" sqref="B183"/>
    </sheetView>
  </sheetViews>
  <sheetFormatPr defaultColWidth="9" defaultRowHeight="13.85"/>
  <cols>
    <col min="1" max="1" width="12.8849557522124" customWidth="1"/>
    <col min="2" max="2" width="25.0973451327434" customWidth="1"/>
    <col min="3" max="3" width="14.4424778761062" customWidth="1"/>
    <col min="4" max="4" width="22.6637168141593" customWidth="1"/>
    <col min="5" max="5" width="7.76991150442478" customWidth="1"/>
    <col min="6" max="6" width="9.30088495575221" customWidth="1"/>
    <col min="7" max="7" width="12.212389380531" customWidth="1"/>
    <col min="8" max="8" width="8.96460176991151" customWidth="1"/>
    <col min="9" max="9" width="12.0176991150442" customWidth="1"/>
    <col min="10" max="10" width="10.2920353982301" customWidth="1"/>
    <col min="11" max="11" width="19.5575221238938" customWidth="1"/>
  </cols>
  <sheetData>
    <row r="1" ht="43.2" customHeight="1" spans="4:5">
      <c r="D1" s="1" t="s">
        <v>0</v>
      </c>
      <c r="E1" s="2"/>
    </row>
    <row r="2" ht="19.95" customHeight="1" spans="1:11">
      <c r="A2" s="3" t="s">
        <v>1</v>
      </c>
      <c r="B2" s="3" t="s">
        <v>2</v>
      </c>
      <c r="C2" s="4" t="s">
        <v>3</v>
      </c>
      <c r="D2" s="4" t="s">
        <v>4</v>
      </c>
      <c r="E2" s="4" t="s">
        <v>5</v>
      </c>
      <c r="F2" s="4" t="s">
        <v>6</v>
      </c>
      <c r="G2" s="4" t="s">
        <v>7</v>
      </c>
      <c r="H2" s="4" t="s">
        <v>8</v>
      </c>
      <c r="I2" s="4" t="s">
        <v>9</v>
      </c>
      <c r="J2" s="4" t="s">
        <v>10</v>
      </c>
      <c r="K2" s="4" t="s">
        <v>11</v>
      </c>
    </row>
    <row r="3" ht="19.95" customHeight="1" spans="1:11">
      <c r="A3" s="5">
        <v>1</v>
      </c>
      <c r="B3" s="5" t="s">
        <v>12</v>
      </c>
      <c r="C3" s="5" t="s">
        <v>13</v>
      </c>
      <c r="D3" s="5" t="s">
        <v>14</v>
      </c>
      <c r="E3" s="5" t="s">
        <v>15</v>
      </c>
      <c r="F3" s="5">
        <f>400+105</f>
        <v>505</v>
      </c>
      <c r="G3" s="5"/>
      <c r="H3" s="5"/>
      <c r="I3" s="5"/>
      <c r="J3" s="5"/>
      <c r="K3" s="5" t="s">
        <v>16</v>
      </c>
    </row>
    <row r="4" ht="19.95" customHeight="1" spans="1:11">
      <c r="A4" s="5">
        <v>2</v>
      </c>
      <c r="B4" s="5" t="s">
        <v>12</v>
      </c>
      <c r="C4" s="5" t="s">
        <v>13</v>
      </c>
      <c r="D4" s="5" t="s">
        <v>17</v>
      </c>
      <c r="E4" s="5" t="s">
        <v>15</v>
      </c>
      <c r="F4" s="5">
        <f>80</f>
        <v>80</v>
      </c>
      <c r="G4" s="5"/>
      <c r="H4" s="5"/>
      <c r="I4" s="5"/>
      <c r="J4" s="5"/>
      <c r="K4" s="5" t="s">
        <v>16</v>
      </c>
    </row>
    <row r="5" ht="19.95" customHeight="1" spans="1:11">
      <c r="A5" s="5">
        <v>3</v>
      </c>
      <c r="B5" s="5" t="s">
        <v>12</v>
      </c>
      <c r="C5" s="5" t="s">
        <v>13</v>
      </c>
      <c r="D5" s="5" t="s">
        <v>18</v>
      </c>
      <c r="E5" s="5" t="s">
        <v>15</v>
      </c>
      <c r="F5" s="5">
        <f>144</f>
        <v>144</v>
      </c>
      <c r="G5" s="5"/>
      <c r="H5" s="5"/>
      <c r="I5" s="5"/>
      <c r="J5" s="5"/>
      <c r="K5" s="5" t="s">
        <v>16</v>
      </c>
    </row>
    <row r="6" ht="19.95" customHeight="1" spans="1:11">
      <c r="A6" s="5">
        <v>4</v>
      </c>
      <c r="B6" s="5" t="s">
        <v>12</v>
      </c>
      <c r="C6" s="5" t="s">
        <v>13</v>
      </c>
      <c r="D6" s="5" t="s">
        <v>19</v>
      </c>
      <c r="E6" s="5" t="s">
        <v>15</v>
      </c>
      <c r="F6" s="5">
        <f>18</f>
        <v>18</v>
      </c>
      <c r="G6" s="5"/>
      <c r="H6" s="5"/>
      <c r="I6" s="5"/>
      <c r="J6" s="5"/>
      <c r="K6" s="5" t="s">
        <v>16</v>
      </c>
    </row>
    <row r="7" ht="19.95" customHeight="1" spans="1:11">
      <c r="A7" s="5">
        <v>5</v>
      </c>
      <c r="B7" s="5" t="s">
        <v>12</v>
      </c>
      <c r="C7" s="5" t="s">
        <v>20</v>
      </c>
      <c r="D7" s="5" t="s">
        <v>17</v>
      </c>
      <c r="E7" s="5" t="s">
        <v>21</v>
      </c>
      <c r="F7" s="5">
        <f>2</f>
        <v>2</v>
      </c>
      <c r="G7" s="5"/>
      <c r="H7" s="5"/>
      <c r="I7" s="5"/>
      <c r="J7" s="5"/>
      <c r="K7" s="8"/>
    </row>
    <row r="8" ht="19.95" customHeight="1" spans="1:11">
      <c r="A8" s="5">
        <v>6</v>
      </c>
      <c r="B8" s="5" t="s">
        <v>12</v>
      </c>
      <c r="C8" s="5" t="s">
        <v>20</v>
      </c>
      <c r="D8" s="5" t="s">
        <v>14</v>
      </c>
      <c r="E8" s="5" t="s">
        <v>21</v>
      </c>
      <c r="F8" s="5">
        <f>8+2</f>
        <v>10</v>
      </c>
      <c r="G8" s="5"/>
      <c r="H8" s="5"/>
      <c r="I8" s="5"/>
      <c r="J8" s="5"/>
      <c r="K8" s="8"/>
    </row>
    <row r="9" ht="19.95" customHeight="1" spans="1:11">
      <c r="A9" s="5">
        <v>7</v>
      </c>
      <c r="B9" s="5" t="s">
        <v>12</v>
      </c>
      <c r="C9" s="5" t="s">
        <v>20</v>
      </c>
      <c r="D9" s="5" t="s">
        <v>19</v>
      </c>
      <c r="E9" s="5" t="s">
        <v>21</v>
      </c>
      <c r="F9" s="5">
        <v>4</v>
      </c>
      <c r="G9" s="5"/>
      <c r="H9" s="5"/>
      <c r="I9" s="5"/>
      <c r="J9" s="5"/>
      <c r="K9" s="8"/>
    </row>
    <row r="10" ht="19.95" customHeight="1" spans="1:11">
      <c r="A10" s="5">
        <v>8</v>
      </c>
      <c r="B10" s="5" t="s">
        <v>12</v>
      </c>
      <c r="C10" s="5" t="s">
        <v>22</v>
      </c>
      <c r="D10" s="5" t="s">
        <v>14</v>
      </c>
      <c r="E10" s="5" t="s">
        <v>21</v>
      </c>
      <c r="F10" s="5">
        <f>3+2</f>
        <v>5</v>
      </c>
      <c r="G10" s="5"/>
      <c r="H10" s="5"/>
      <c r="I10" s="5"/>
      <c r="J10" s="5"/>
      <c r="K10" s="8"/>
    </row>
    <row r="11" ht="19.95" customHeight="1" spans="1:11">
      <c r="A11" s="5">
        <v>9</v>
      </c>
      <c r="B11" s="5" t="s">
        <v>12</v>
      </c>
      <c r="C11" s="5" t="s">
        <v>23</v>
      </c>
      <c r="D11" s="5" t="s">
        <v>14</v>
      </c>
      <c r="E11" s="5" t="s">
        <v>21</v>
      </c>
      <c r="F11" s="5">
        <f>1</f>
        <v>1</v>
      </c>
      <c r="G11" s="5"/>
      <c r="H11" s="5"/>
      <c r="I11" s="5"/>
      <c r="J11" s="5"/>
      <c r="K11" s="8"/>
    </row>
    <row r="12" ht="19.95" customHeight="1" spans="1:11">
      <c r="A12" s="5">
        <v>10</v>
      </c>
      <c r="B12" s="5" t="s">
        <v>12</v>
      </c>
      <c r="C12" s="5" t="s">
        <v>24</v>
      </c>
      <c r="D12" s="5" t="s">
        <v>17</v>
      </c>
      <c r="E12" s="5" t="s">
        <v>21</v>
      </c>
      <c r="F12" s="5">
        <f>1+3</f>
        <v>4</v>
      </c>
      <c r="G12" s="5"/>
      <c r="H12" s="5"/>
      <c r="I12" s="5"/>
      <c r="J12" s="5"/>
      <c r="K12" s="8"/>
    </row>
    <row r="13" ht="19.95" customHeight="1" spans="1:11">
      <c r="A13" s="5">
        <v>11</v>
      </c>
      <c r="B13" s="5" t="s">
        <v>12</v>
      </c>
      <c r="C13" s="5" t="s">
        <v>24</v>
      </c>
      <c r="D13" s="5" t="s">
        <v>14</v>
      </c>
      <c r="E13" s="5" t="s">
        <v>21</v>
      </c>
      <c r="F13" s="5">
        <f>8+3</f>
        <v>11</v>
      </c>
      <c r="G13" s="5"/>
      <c r="H13" s="5"/>
      <c r="I13" s="5"/>
      <c r="J13" s="5"/>
      <c r="K13" s="8"/>
    </row>
    <row r="14" ht="19.95" customHeight="1" spans="1:11">
      <c r="A14" s="5">
        <v>12</v>
      </c>
      <c r="B14" s="5" t="s">
        <v>12</v>
      </c>
      <c r="C14" s="5" t="s">
        <v>24</v>
      </c>
      <c r="D14" s="5" t="s">
        <v>18</v>
      </c>
      <c r="E14" s="5" t="s">
        <v>21</v>
      </c>
      <c r="F14" s="5">
        <f>1+1</f>
        <v>2</v>
      </c>
      <c r="G14" s="5"/>
      <c r="H14" s="5"/>
      <c r="I14" s="5"/>
      <c r="J14" s="5"/>
      <c r="K14" s="8"/>
    </row>
    <row r="15" ht="98.4" customHeight="1" spans="1:11">
      <c r="A15" s="5">
        <v>13</v>
      </c>
      <c r="B15" s="5" t="s">
        <v>12</v>
      </c>
      <c r="C15" s="5" t="s">
        <v>25</v>
      </c>
      <c r="D15" s="6" t="s">
        <v>26</v>
      </c>
      <c r="E15" s="5" t="s">
        <v>21</v>
      </c>
      <c r="F15" s="5">
        <f>1</f>
        <v>1</v>
      </c>
      <c r="G15" s="5"/>
      <c r="H15" s="5"/>
      <c r="I15" s="5"/>
      <c r="J15" s="5"/>
      <c r="K15" s="8"/>
    </row>
    <row r="16" ht="82.2" customHeight="1" spans="1:11">
      <c r="A16" s="5">
        <v>14</v>
      </c>
      <c r="B16" s="5" t="s">
        <v>12</v>
      </c>
      <c r="C16" s="5" t="s">
        <v>25</v>
      </c>
      <c r="D16" s="6" t="s">
        <v>27</v>
      </c>
      <c r="E16" s="5" t="s">
        <v>21</v>
      </c>
      <c r="F16" s="5">
        <v>1</v>
      </c>
      <c r="G16" s="5"/>
      <c r="H16" s="5"/>
      <c r="I16" s="5"/>
      <c r="J16" s="5"/>
      <c r="K16" s="8"/>
    </row>
    <row r="17" ht="75" customHeight="1" spans="1:11">
      <c r="A17" s="5">
        <v>15</v>
      </c>
      <c r="B17" s="5" t="s">
        <v>12</v>
      </c>
      <c r="C17" s="5" t="s">
        <v>28</v>
      </c>
      <c r="D17" s="7" t="s">
        <v>29</v>
      </c>
      <c r="E17" s="5" t="s">
        <v>21</v>
      </c>
      <c r="F17" s="5">
        <f>1</f>
        <v>1</v>
      </c>
      <c r="G17" s="5"/>
      <c r="H17" s="5"/>
      <c r="I17" s="5"/>
      <c r="J17" s="5"/>
      <c r="K17" s="8"/>
    </row>
    <row r="18" ht="19.95" customHeight="1" spans="1:11">
      <c r="A18" s="5">
        <v>1</v>
      </c>
      <c r="B18" s="5" t="s">
        <v>30</v>
      </c>
      <c r="C18" s="5" t="s">
        <v>31</v>
      </c>
      <c r="D18" s="5" t="s">
        <v>14</v>
      </c>
      <c r="E18" s="5" t="s">
        <v>15</v>
      </c>
      <c r="F18" s="5">
        <f>420+40+10</f>
        <v>470</v>
      </c>
      <c r="G18" s="5"/>
      <c r="H18" s="5"/>
      <c r="I18" s="5"/>
      <c r="J18" s="5"/>
      <c r="K18" s="5" t="s">
        <v>32</v>
      </c>
    </row>
    <row r="19" ht="19.95" customHeight="1" spans="1:11">
      <c r="A19" s="5">
        <v>2</v>
      </c>
      <c r="B19" s="5" t="s">
        <v>30</v>
      </c>
      <c r="C19" s="5" t="s">
        <v>31</v>
      </c>
      <c r="D19" s="5" t="s">
        <v>18</v>
      </c>
      <c r="E19" s="5" t="s">
        <v>15</v>
      </c>
      <c r="F19" s="5">
        <f>76+74</f>
        <v>150</v>
      </c>
      <c r="G19" s="5"/>
      <c r="H19" s="5"/>
      <c r="I19" s="5"/>
      <c r="J19" s="5"/>
      <c r="K19" s="5" t="s">
        <v>32</v>
      </c>
    </row>
    <row r="20" ht="19.95" customHeight="1" spans="1:11">
      <c r="A20" s="5">
        <v>3</v>
      </c>
      <c r="B20" s="5" t="s">
        <v>30</v>
      </c>
      <c r="C20" s="5" t="s">
        <v>31</v>
      </c>
      <c r="D20" s="5" t="s">
        <v>33</v>
      </c>
      <c r="E20" s="5" t="s">
        <v>15</v>
      </c>
      <c r="F20" s="5">
        <f>27+10</f>
        <v>37</v>
      </c>
      <c r="G20" s="5"/>
      <c r="H20" s="5"/>
      <c r="I20" s="5"/>
      <c r="J20" s="5"/>
      <c r="K20" s="5" t="s">
        <v>32</v>
      </c>
    </row>
    <row r="21" ht="19.95" customHeight="1" spans="1:11">
      <c r="A21" s="5">
        <v>4</v>
      </c>
      <c r="B21" s="5" t="s">
        <v>30</v>
      </c>
      <c r="C21" s="5" t="s">
        <v>31</v>
      </c>
      <c r="D21" s="5" t="s">
        <v>19</v>
      </c>
      <c r="E21" s="5" t="s">
        <v>15</v>
      </c>
      <c r="F21" s="5">
        <f>4+74+140+34</f>
        <v>252</v>
      </c>
      <c r="G21" s="5"/>
      <c r="H21" s="5"/>
      <c r="I21" s="5"/>
      <c r="J21" s="5"/>
      <c r="K21" s="5" t="s">
        <v>32</v>
      </c>
    </row>
    <row r="22" ht="19.95" customHeight="1" spans="1:11">
      <c r="A22" s="5">
        <v>5</v>
      </c>
      <c r="B22" s="5" t="s">
        <v>30</v>
      </c>
      <c r="C22" s="5" t="s">
        <v>31</v>
      </c>
      <c r="D22" s="5" t="s">
        <v>17</v>
      </c>
      <c r="E22" s="5" t="s">
        <v>15</v>
      </c>
      <c r="F22" s="5">
        <f>140+146+188</f>
        <v>474</v>
      </c>
      <c r="G22" s="5"/>
      <c r="H22" s="5"/>
      <c r="I22" s="5"/>
      <c r="J22" s="5"/>
      <c r="K22" s="5" t="s">
        <v>32</v>
      </c>
    </row>
    <row r="23" ht="19.95" customHeight="1" spans="1:11">
      <c r="A23" s="5">
        <v>6</v>
      </c>
      <c r="B23" s="5" t="s">
        <v>30</v>
      </c>
      <c r="C23" s="5" t="s">
        <v>31</v>
      </c>
      <c r="D23" s="5" t="s">
        <v>34</v>
      </c>
      <c r="E23" s="5" t="s">
        <v>15</v>
      </c>
      <c r="F23" s="5">
        <f>58</f>
        <v>58</v>
      </c>
      <c r="G23" s="5"/>
      <c r="H23" s="5"/>
      <c r="I23" s="5"/>
      <c r="J23" s="5"/>
      <c r="K23" s="5" t="s">
        <v>32</v>
      </c>
    </row>
    <row r="24" ht="19.95" customHeight="1" spans="1:11">
      <c r="A24" s="5">
        <v>7</v>
      </c>
      <c r="B24" s="5" t="s">
        <v>30</v>
      </c>
      <c r="C24" s="5" t="s">
        <v>31</v>
      </c>
      <c r="D24" s="5" t="s">
        <v>35</v>
      </c>
      <c r="E24" s="5" t="s">
        <v>15</v>
      </c>
      <c r="F24" s="5">
        <f>26+34</f>
        <v>60</v>
      </c>
      <c r="G24" s="5"/>
      <c r="H24" s="5"/>
      <c r="I24" s="5"/>
      <c r="J24" s="5"/>
      <c r="K24" s="5" t="s">
        <v>32</v>
      </c>
    </row>
    <row r="25" ht="19.95" customHeight="1" spans="1:11">
      <c r="A25" s="5">
        <v>8</v>
      </c>
      <c r="B25" s="5" t="s">
        <v>30</v>
      </c>
      <c r="C25" s="5" t="s">
        <v>20</v>
      </c>
      <c r="D25" s="5" t="s">
        <v>33</v>
      </c>
      <c r="E25" s="5" t="s">
        <v>21</v>
      </c>
      <c r="F25" s="5">
        <f>1</f>
        <v>1</v>
      </c>
      <c r="G25" s="5"/>
      <c r="H25" s="5"/>
      <c r="I25" s="5"/>
      <c r="J25" s="5"/>
      <c r="K25" s="5"/>
    </row>
    <row r="26" ht="19.95" customHeight="1" spans="1:11">
      <c r="A26" s="5">
        <v>9</v>
      </c>
      <c r="B26" s="5" t="s">
        <v>30</v>
      </c>
      <c r="C26" s="5" t="s">
        <v>20</v>
      </c>
      <c r="D26" s="5" t="s">
        <v>14</v>
      </c>
      <c r="E26" s="5" t="s">
        <v>21</v>
      </c>
      <c r="F26" s="5">
        <f>10</f>
        <v>10</v>
      </c>
      <c r="G26" s="5"/>
      <c r="H26" s="5"/>
      <c r="I26" s="5"/>
      <c r="J26" s="5"/>
      <c r="K26" s="5"/>
    </row>
    <row r="27" ht="19.95" customHeight="1" spans="1:11">
      <c r="A27" s="5">
        <v>10</v>
      </c>
      <c r="B27" s="5" t="s">
        <v>30</v>
      </c>
      <c r="C27" s="5" t="s">
        <v>20</v>
      </c>
      <c r="D27" s="5" t="s">
        <v>17</v>
      </c>
      <c r="E27" s="5" t="s">
        <v>21</v>
      </c>
      <c r="F27" s="5">
        <f>2+1</f>
        <v>3</v>
      </c>
      <c r="G27" s="5"/>
      <c r="H27" s="5"/>
      <c r="I27" s="5"/>
      <c r="J27" s="5"/>
      <c r="K27" s="5"/>
    </row>
    <row r="28" ht="19.95" customHeight="1" spans="1:11">
      <c r="A28" s="5">
        <v>11</v>
      </c>
      <c r="B28" s="5" t="s">
        <v>30</v>
      </c>
      <c r="C28" s="5" t="s">
        <v>20</v>
      </c>
      <c r="D28" s="5" t="s">
        <v>19</v>
      </c>
      <c r="E28" s="5" t="s">
        <v>21</v>
      </c>
      <c r="F28" s="5">
        <f>3+4+5</f>
        <v>12</v>
      </c>
      <c r="G28" s="5"/>
      <c r="H28" s="5"/>
      <c r="I28" s="5"/>
      <c r="J28" s="5"/>
      <c r="K28" s="5"/>
    </row>
    <row r="29" ht="19.95" customHeight="1" spans="1:11">
      <c r="A29" s="5">
        <v>12</v>
      </c>
      <c r="B29" s="5" t="s">
        <v>30</v>
      </c>
      <c r="C29" s="5" t="s">
        <v>20</v>
      </c>
      <c r="D29" s="5" t="s">
        <v>18</v>
      </c>
      <c r="E29" s="5" t="s">
        <v>21</v>
      </c>
      <c r="F29" s="5">
        <f>2</f>
        <v>2</v>
      </c>
      <c r="G29" s="5"/>
      <c r="H29" s="5"/>
      <c r="I29" s="5"/>
      <c r="J29" s="5"/>
      <c r="K29" s="5"/>
    </row>
    <row r="30" ht="19.95" customHeight="1" spans="1:11">
      <c r="A30" s="5">
        <v>13</v>
      </c>
      <c r="B30" s="5" t="s">
        <v>30</v>
      </c>
      <c r="C30" s="5" t="s">
        <v>20</v>
      </c>
      <c r="D30" s="5" t="s">
        <v>34</v>
      </c>
      <c r="E30" s="5" t="s">
        <v>21</v>
      </c>
      <c r="F30" s="5">
        <v>3</v>
      </c>
      <c r="G30" s="5"/>
      <c r="H30" s="5"/>
      <c r="I30" s="5"/>
      <c r="J30" s="5"/>
      <c r="K30" s="5"/>
    </row>
    <row r="31" ht="19.95" customHeight="1" spans="1:11">
      <c r="A31" s="5">
        <v>14</v>
      </c>
      <c r="B31" s="5" t="s">
        <v>30</v>
      </c>
      <c r="C31" s="5" t="s">
        <v>20</v>
      </c>
      <c r="D31" s="5" t="s">
        <v>35</v>
      </c>
      <c r="E31" s="5" t="s">
        <v>21</v>
      </c>
      <c r="F31" s="5">
        <v>2</v>
      </c>
      <c r="G31" s="5"/>
      <c r="H31" s="5"/>
      <c r="I31" s="5"/>
      <c r="J31" s="5"/>
      <c r="K31" s="5"/>
    </row>
    <row r="32" ht="19.95" customHeight="1" spans="1:11">
      <c r="A32" s="5">
        <v>15</v>
      </c>
      <c r="B32" s="5" t="s">
        <v>30</v>
      </c>
      <c r="C32" s="5" t="s">
        <v>22</v>
      </c>
      <c r="D32" s="5" t="s">
        <v>17</v>
      </c>
      <c r="E32" s="5" t="s">
        <v>21</v>
      </c>
      <c r="F32" s="5">
        <f>1+1</f>
        <v>2</v>
      </c>
      <c r="G32" s="5"/>
      <c r="H32" s="5"/>
      <c r="I32" s="5"/>
      <c r="J32" s="5"/>
      <c r="K32" s="5"/>
    </row>
    <row r="33" ht="19.95" customHeight="1" spans="1:11">
      <c r="A33" s="5">
        <v>16</v>
      </c>
      <c r="B33" s="5" t="s">
        <v>30</v>
      </c>
      <c r="C33" s="5" t="s">
        <v>22</v>
      </c>
      <c r="D33" s="5" t="s">
        <v>18</v>
      </c>
      <c r="E33" s="5" t="s">
        <v>21</v>
      </c>
      <c r="F33" s="5">
        <f>1</f>
        <v>1</v>
      </c>
      <c r="G33" s="5"/>
      <c r="H33" s="5"/>
      <c r="I33" s="5"/>
      <c r="J33" s="5"/>
      <c r="K33" s="5"/>
    </row>
    <row r="34" ht="19.95" customHeight="1" spans="1:11">
      <c r="A34" s="5">
        <v>17</v>
      </c>
      <c r="B34" s="5" t="s">
        <v>30</v>
      </c>
      <c r="C34" s="5" t="s">
        <v>22</v>
      </c>
      <c r="D34" s="5" t="s">
        <v>14</v>
      </c>
      <c r="E34" s="5" t="s">
        <v>21</v>
      </c>
      <c r="F34" s="5">
        <f>6</f>
        <v>6</v>
      </c>
      <c r="G34" s="5"/>
      <c r="H34" s="5"/>
      <c r="I34" s="5"/>
      <c r="J34" s="5"/>
      <c r="K34" s="5"/>
    </row>
    <row r="35" ht="19.95" customHeight="1" spans="1:11">
      <c r="A35" s="5">
        <v>18</v>
      </c>
      <c r="B35" s="5" t="s">
        <v>30</v>
      </c>
      <c r="C35" s="5" t="s">
        <v>22</v>
      </c>
      <c r="D35" s="5" t="s">
        <v>19</v>
      </c>
      <c r="E35" s="5" t="s">
        <v>21</v>
      </c>
      <c r="F35" s="5">
        <f>3+3+2</f>
        <v>8</v>
      </c>
      <c r="G35" s="5"/>
      <c r="H35" s="5"/>
      <c r="I35" s="5"/>
      <c r="J35" s="5"/>
      <c r="K35" s="5"/>
    </row>
    <row r="36" ht="19.95" customHeight="1" spans="1:11">
      <c r="A36" s="5">
        <v>19</v>
      </c>
      <c r="B36" s="5" t="s">
        <v>30</v>
      </c>
      <c r="C36" s="5" t="s">
        <v>36</v>
      </c>
      <c r="D36" s="5" t="s">
        <v>33</v>
      </c>
      <c r="E36" s="5" t="s">
        <v>21</v>
      </c>
      <c r="F36" s="5">
        <v>1</v>
      </c>
      <c r="G36" s="5"/>
      <c r="H36" s="5"/>
      <c r="I36" s="5"/>
      <c r="J36" s="5"/>
      <c r="K36" s="8"/>
    </row>
    <row r="37" ht="19.95" customHeight="1" spans="1:11">
      <c r="A37" s="5">
        <v>20</v>
      </c>
      <c r="B37" s="5" t="s">
        <v>30</v>
      </c>
      <c r="C37" s="5" t="s">
        <v>24</v>
      </c>
      <c r="D37" s="5" t="s">
        <v>18</v>
      </c>
      <c r="E37" s="5" t="s">
        <v>21</v>
      </c>
      <c r="F37" s="5">
        <v>1</v>
      </c>
      <c r="G37" s="5"/>
      <c r="H37" s="5"/>
      <c r="I37" s="5"/>
      <c r="J37" s="5"/>
      <c r="K37" s="8"/>
    </row>
    <row r="38" ht="19.95" customHeight="1" spans="1:11">
      <c r="A38" s="5">
        <v>21</v>
      </c>
      <c r="B38" s="5" t="s">
        <v>30</v>
      </c>
      <c r="C38" s="5" t="s">
        <v>24</v>
      </c>
      <c r="D38" s="5" t="s">
        <v>14</v>
      </c>
      <c r="E38" s="5" t="s">
        <v>21</v>
      </c>
      <c r="F38" s="5">
        <v>10</v>
      </c>
      <c r="G38" s="5"/>
      <c r="H38" s="5"/>
      <c r="I38" s="5"/>
      <c r="J38" s="5"/>
      <c r="K38" s="8"/>
    </row>
    <row r="39" ht="19.95" customHeight="1" spans="1:11">
      <c r="A39" s="5">
        <v>22</v>
      </c>
      <c r="B39" s="5" t="s">
        <v>30</v>
      </c>
      <c r="C39" s="5" t="s">
        <v>24</v>
      </c>
      <c r="D39" s="5" t="s">
        <v>17</v>
      </c>
      <c r="E39" s="5" t="s">
        <v>21</v>
      </c>
      <c r="F39" s="5">
        <f>5+3</f>
        <v>8</v>
      </c>
      <c r="G39" s="5"/>
      <c r="H39" s="5"/>
      <c r="I39" s="5"/>
      <c r="J39" s="5"/>
      <c r="K39" s="8"/>
    </row>
    <row r="40" ht="19.95" customHeight="1" spans="1:11">
      <c r="A40" s="5">
        <v>23</v>
      </c>
      <c r="B40" s="5" t="s">
        <v>30</v>
      </c>
      <c r="C40" s="5" t="s">
        <v>24</v>
      </c>
      <c r="D40" s="5" t="s">
        <v>35</v>
      </c>
      <c r="E40" s="5" t="s">
        <v>21</v>
      </c>
      <c r="F40" s="5">
        <f>1</f>
        <v>1</v>
      </c>
      <c r="G40" s="5"/>
      <c r="H40" s="5"/>
      <c r="I40" s="5"/>
      <c r="J40" s="5"/>
      <c r="K40" s="8"/>
    </row>
    <row r="41" ht="19.95" customHeight="1" spans="1:11">
      <c r="A41" s="5">
        <v>24</v>
      </c>
      <c r="B41" s="5" t="s">
        <v>30</v>
      </c>
      <c r="C41" s="5" t="s">
        <v>24</v>
      </c>
      <c r="D41" s="5" t="s">
        <v>19</v>
      </c>
      <c r="E41" s="5" t="s">
        <v>21</v>
      </c>
      <c r="F41" s="5">
        <v>3</v>
      </c>
      <c r="G41" s="5"/>
      <c r="H41" s="5"/>
      <c r="I41" s="5"/>
      <c r="J41" s="5"/>
      <c r="K41" s="8"/>
    </row>
    <row r="42" ht="19.95" customHeight="1" spans="1:11">
      <c r="A42" s="5">
        <v>25</v>
      </c>
      <c r="B42" s="5" t="s">
        <v>30</v>
      </c>
      <c r="C42" s="5" t="s">
        <v>24</v>
      </c>
      <c r="D42" s="5" t="s">
        <v>34</v>
      </c>
      <c r="E42" s="5" t="s">
        <v>21</v>
      </c>
      <c r="F42" s="5">
        <v>3</v>
      </c>
      <c r="G42" s="5"/>
      <c r="H42" s="5"/>
      <c r="I42" s="5"/>
      <c r="J42" s="5"/>
      <c r="K42" s="8"/>
    </row>
    <row r="43" ht="78" customHeight="1" spans="1:11">
      <c r="A43" s="5">
        <v>26</v>
      </c>
      <c r="B43" s="5" t="s">
        <v>30</v>
      </c>
      <c r="C43" s="5" t="s">
        <v>28</v>
      </c>
      <c r="D43" s="7" t="s">
        <v>37</v>
      </c>
      <c r="E43" s="5" t="s">
        <v>21</v>
      </c>
      <c r="F43" s="5">
        <v>1</v>
      </c>
      <c r="G43" s="5"/>
      <c r="H43" s="5"/>
      <c r="I43" s="5"/>
      <c r="J43" s="5"/>
      <c r="K43" s="8"/>
    </row>
    <row r="44" ht="82.2" customHeight="1" spans="1:11">
      <c r="A44" s="5">
        <v>27</v>
      </c>
      <c r="B44" s="5" t="s">
        <v>30</v>
      </c>
      <c r="C44" s="5" t="s">
        <v>25</v>
      </c>
      <c r="D44" s="6" t="s">
        <v>38</v>
      </c>
      <c r="E44" s="5" t="s">
        <v>21</v>
      </c>
      <c r="F44" s="5">
        <v>1</v>
      </c>
      <c r="G44" s="5"/>
      <c r="H44" s="5"/>
      <c r="I44" s="5"/>
      <c r="J44" s="5"/>
      <c r="K44" s="8"/>
    </row>
    <row r="45" ht="75.6" customHeight="1" spans="1:11">
      <c r="A45" s="5">
        <v>28</v>
      </c>
      <c r="B45" s="5" t="s">
        <v>30</v>
      </c>
      <c r="C45" s="5" t="s">
        <v>25</v>
      </c>
      <c r="D45" s="6" t="s">
        <v>39</v>
      </c>
      <c r="E45" s="5" t="s">
        <v>21</v>
      </c>
      <c r="F45" s="5">
        <v>1</v>
      </c>
      <c r="G45" s="5"/>
      <c r="H45" s="5"/>
      <c r="I45" s="5"/>
      <c r="J45" s="5"/>
      <c r="K45" s="8"/>
    </row>
    <row r="46" ht="77.4" customHeight="1" spans="1:11">
      <c r="A46" s="5">
        <v>29</v>
      </c>
      <c r="B46" s="5" t="s">
        <v>30</v>
      </c>
      <c r="C46" s="5" t="s">
        <v>25</v>
      </c>
      <c r="D46" s="6" t="s">
        <v>40</v>
      </c>
      <c r="E46" s="5" t="s">
        <v>21</v>
      </c>
      <c r="F46" s="5">
        <f>1+3</f>
        <v>4</v>
      </c>
      <c r="G46" s="5"/>
      <c r="H46" s="5"/>
      <c r="I46" s="5"/>
      <c r="J46" s="5"/>
      <c r="K46" s="8"/>
    </row>
    <row r="47" ht="77.4" customHeight="1" spans="1:11">
      <c r="A47" s="5">
        <v>30</v>
      </c>
      <c r="B47" s="5" t="s">
        <v>30</v>
      </c>
      <c r="C47" s="5" t="s">
        <v>25</v>
      </c>
      <c r="D47" s="6" t="s">
        <v>41</v>
      </c>
      <c r="E47" s="5" t="s">
        <v>21</v>
      </c>
      <c r="F47" s="5">
        <v>1</v>
      </c>
      <c r="G47" s="5"/>
      <c r="H47" s="5"/>
      <c r="I47" s="5"/>
      <c r="J47" s="5"/>
      <c r="K47" s="8"/>
    </row>
    <row r="48" ht="77.4" customHeight="1" spans="1:11">
      <c r="A48" s="5">
        <v>31</v>
      </c>
      <c r="B48" s="5" t="s">
        <v>30</v>
      </c>
      <c r="C48" s="5" t="s">
        <v>25</v>
      </c>
      <c r="D48" s="6" t="s">
        <v>42</v>
      </c>
      <c r="E48" s="5" t="s">
        <v>21</v>
      </c>
      <c r="F48" s="5">
        <v>1</v>
      </c>
      <c r="G48" s="5"/>
      <c r="H48" s="5"/>
      <c r="I48" s="5"/>
      <c r="J48" s="5"/>
      <c r="K48" s="8"/>
    </row>
    <row r="49" ht="76.8" customHeight="1" spans="1:11">
      <c r="A49" s="5">
        <v>32</v>
      </c>
      <c r="B49" s="5" t="s">
        <v>30</v>
      </c>
      <c r="C49" s="5" t="s">
        <v>25</v>
      </c>
      <c r="D49" s="6" t="s">
        <v>43</v>
      </c>
      <c r="E49" s="5" t="s">
        <v>21</v>
      </c>
      <c r="F49" s="5">
        <v>1</v>
      </c>
      <c r="G49" s="5"/>
      <c r="H49" s="5"/>
      <c r="I49" s="5"/>
      <c r="J49" s="5"/>
      <c r="K49" s="8"/>
    </row>
    <row r="50" ht="73.8" customHeight="1" spans="1:11">
      <c r="A50" s="5">
        <v>33</v>
      </c>
      <c r="B50" s="5" t="s">
        <v>30</v>
      </c>
      <c r="C50" s="5" t="s">
        <v>25</v>
      </c>
      <c r="D50" s="6" t="s">
        <v>44</v>
      </c>
      <c r="E50" s="5" t="s">
        <v>21</v>
      </c>
      <c r="F50" s="5">
        <v>1</v>
      </c>
      <c r="G50" s="5"/>
      <c r="H50" s="5"/>
      <c r="I50" s="5"/>
      <c r="J50" s="5"/>
      <c r="K50" s="8"/>
    </row>
    <row r="51" ht="79.2" customHeight="1" spans="1:11">
      <c r="A51" s="5">
        <v>34</v>
      </c>
      <c r="B51" s="5" t="s">
        <v>30</v>
      </c>
      <c r="C51" s="5" t="s">
        <v>25</v>
      </c>
      <c r="D51" s="6" t="s">
        <v>45</v>
      </c>
      <c r="E51" s="5" t="s">
        <v>21</v>
      </c>
      <c r="F51" s="5">
        <v>1</v>
      </c>
      <c r="G51" s="5"/>
      <c r="H51" s="5"/>
      <c r="I51" s="5"/>
      <c r="J51" s="5"/>
      <c r="K51" s="8"/>
    </row>
    <row r="52" ht="75" customHeight="1" spans="1:11">
      <c r="A52" s="5">
        <v>35</v>
      </c>
      <c r="B52" s="5" t="s">
        <v>30</v>
      </c>
      <c r="C52" s="5" t="s">
        <v>25</v>
      </c>
      <c r="D52" s="6" t="s">
        <v>46</v>
      </c>
      <c r="E52" s="5" t="s">
        <v>21</v>
      </c>
      <c r="F52" s="5">
        <v>1</v>
      </c>
      <c r="G52" s="5"/>
      <c r="H52" s="5"/>
      <c r="I52" s="5"/>
      <c r="J52" s="5"/>
      <c r="K52" s="8"/>
    </row>
    <row r="53" ht="73.8" customHeight="1" spans="1:11">
      <c r="A53" s="5">
        <v>36</v>
      </c>
      <c r="B53" s="5" t="s">
        <v>30</v>
      </c>
      <c r="C53" s="5" t="s">
        <v>25</v>
      </c>
      <c r="D53" s="6" t="s">
        <v>47</v>
      </c>
      <c r="E53" s="5" t="s">
        <v>21</v>
      </c>
      <c r="F53" s="5">
        <v>1</v>
      </c>
      <c r="G53" s="5"/>
      <c r="H53" s="5"/>
      <c r="I53" s="5"/>
      <c r="J53" s="5"/>
      <c r="K53" s="8"/>
    </row>
    <row r="54" ht="79.8" customHeight="1" spans="1:11">
      <c r="A54" s="5">
        <v>37</v>
      </c>
      <c r="B54" s="5" t="s">
        <v>30</v>
      </c>
      <c r="C54" s="5" t="s">
        <v>25</v>
      </c>
      <c r="D54" s="6" t="s">
        <v>48</v>
      </c>
      <c r="E54" s="5" t="s">
        <v>21</v>
      </c>
      <c r="F54" s="5">
        <v>1</v>
      </c>
      <c r="G54" s="5"/>
      <c r="H54" s="5"/>
      <c r="I54" s="5"/>
      <c r="J54" s="5"/>
      <c r="K54" s="8"/>
    </row>
    <row r="55" ht="76.2" customHeight="1" spans="1:11">
      <c r="A55" s="5">
        <v>38</v>
      </c>
      <c r="B55" s="5" t="s">
        <v>30</v>
      </c>
      <c r="C55" s="5" t="s">
        <v>25</v>
      </c>
      <c r="D55" s="6" t="s">
        <v>49</v>
      </c>
      <c r="E55" s="5" t="s">
        <v>21</v>
      </c>
      <c r="F55" s="5">
        <v>1</v>
      </c>
      <c r="G55" s="5"/>
      <c r="H55" s="5"/>
      <c r="I55" s="5"/>
      <c r="J55" s="5"/>
      <c r="K55" s="8"/>
    </row>
    <row r="56" ht="70.8" customHeight="1" spans="1:11">
      <c r="A56" s="5">
        <v>39</v>
      </c>
      <c r="B56" s="5" t="s">
        <v>30</v>
      </c>
      <c r="C56" s="5" t="s">
        <v>25</v>
      </c>
      <c r="D56" s="6" t="s">
        <v>50</v>
      </c>
      <c r="E56" s="5" t="s">
        <v>21</v>
      </c>
      <c r="F56" s="5">
        <v>1</v>
      </c>
      <c r="G56" s="5"/>
      <c r="H56" s="5"/>
      <c r="I56" s="5"/>
      <c r="J56" s="5"/>
      <c r="K56" s="8"/>
    </row>
    <row r="57" ht="70.2" customHeight="1" spans="1:11">
      <c r="A57" s="5">
        <v>40</v>
      </c>
      <c r="B57" s="5" t="s">
        <v>30</v>
      </c>
      <c r="C57" s="5" t="s">
        <v>25</v>
      </c>
      <c r="D57" s="6" t="s">
        <v>51</v>
      </c>
      <c r="E57" s="5" t="s">
        <v>21</v>
      </c>
      <c r="F57" s="5">
        <v>1</v>
      </c>
      <c r="G57" s="5"/>
      <c r="H57" s="5"/>
      <c r="I57" s="5"/>
      <c r="J57" s="5"/>
      <c r="K57" s="8"/>
    </row>
    <row r="58" ht="19.95" customHeight="1" spans="1:11">
      <c r="A58" s="5">
        <v>1</v>
      </c>
      <c r="B58" s="5" t="s">
        <v>52</v>
      </c>
      <c r="C58" s="5" t="s">
        <v>13</v>
      </c>
      <c r="D58" s="5" t="s">
        <v>17</v>
      </c>
      <c r="E58" s="5" t="s">
        <v>15</v>
      </c>
      <c r="F58" s="5">
        <f>148</f>
        <v>148</v>
      </c>
      <c r="G58" s="5"/>
      <c r="H58" s="5"/>
      <c r="I58" s="5"/>
      <c r="J58" s="5"/>
      <c r="K58" s="5" t="s">
        <v>16</v>
      </c>
    </row>
    <row r="59" ht="19.95" customHeight="1" spans="1:11">
      <c r="A59" s="5">
        <v>2</v>
      </c>
      <c r="B59" s="5" t="s">
        <v>52</v>
      </c>
      <c r="C59" s="5" t="s">
        <v>13</v>
      </c>
      <c r="D59" s="5" t="s">
        <v>18</v>
      </c>
      <c r="E59" s="5" t="s">
        <v>15</v>
      </c>
      <c r="F59" s="5">
        <f>70</f>
        <v>70</v>
      </c>
      <c r="G59" s="5"/>
      <c r="H59" s="5"/>
      <c r="I59" s="5"/>
      <c r="J59" s="5"/>
      <c r="K59" s="5" t="s">
        <v>16</v>
      </c>
    </row>
    <row r="60" ht="19.95" customHeight="1" spans="1:11">
      <c r="A60" s="5">
        <v>3</v>
      </c>
      <c r="B60" s="5" t="s">
        <v>52</v>
      </c>
      <c r="C60" s="5" t="s">
        <v>13</v>
      </c>
      <c r="D60" s="5" t="s">
        <v>34</v>
      </c>
      <c r="E60" s="5" t="s">
        <v>15</v>
      </c>
      <c r="F60" s="5">
        <f>60+95</f>
        <v>155</v>
      </c>
      <c r="G60" s="5"/>
      <c r="H60" s="5"/>
      <c r="I60" s="5"/>
      <c r="J60" s="5"/>
      <c r="K60" s="5" t="s">
        <v>16</v>
      </c>
    </row>
    <row r="61" ht="19.95" customHeight="1" spans="1:11">
      <c r="A61" s="5">
        <v>4</v>
      </c>
      <c r="B61" s="5" t="s">
        <v>52</v>
      </c>
      <c r="C61" s="5" t="s">
        <v>13</v>
      </c>
      <c r="D61" s="5" t="s">
        <v>19</v>
      </c>
      <c r="E61" s="5" t="s">
        <v>15</v>
      </c>
      <c r="F61" s="5">
        <f>34+34</f>
        <v>68</v>
      </c>
      <c r="G61" s="5"/>
      <c r="H61" s="5"/>
      <c r="I61" s="5"/>
      <c r="J61" s="5"/>
      <c r="K61" s="5" t="s">
        <v>16</v>
      </c>
    </row>
    <row r="62" ht="19.95" customHeight="1" spans="1:11">
      <c r="A62" s="5">
        <v>5</v>
      </c>
      <c r="B62" s="5" t="s">
        <v>52</v>
      </c>
      <c r="C62" s="5" t="s">
        <v>13</v>
      </c>
      <c r="D62" s="5" t="s">
        <v>53</v>
      </c>
      <c r="E62" s="5" t="s">
        <v>15</v>
      </c>
      <c r="F62" s="5">
        <f>24</f>
        <v>24</v>
      </c>
      <c r="G62" s="5"/>
      <c r="H62" s="5"/>
      <c r="I62" s="5"/>
      <c r="J62" s="5"/>
      <c r="K62" s="5" t="s">
        <v>16</v>
      </c>
    </row>
    <row r="63" ht="19.95" customHeight="1" spans="1:11">
      <c r="A63" s="5">
        <v>6</v>
      </c>
      <c r="B63" s="5" t="s">
        <v>52</v>
      </c>
      <c r="C63" s="5" t="s">
        <v>13</v>
      </c>
      <c r="D63" s="5" t="s">
        <v>33</v>
      </c>
      <c r="E63" s="5" t="s">
        <v>15</v>
      </c>
      <c r="F63" s="5">
        <f>85+12</f>
        <v>97</v>
      </c>
      <c r="G63" s="5"/>
      <c r="H63" s="5"/>
      <c r="I63" s="5"/>
      <c r="J63" s="5"/>
      <c r="K63" s="5" t="s">
        <v>16</v>
      </c>
    </row>
    <row r="64" ht="19.95" customHeight="1" spans="1:11">
      <c r="A64" s="5">
        <v>7</v>
      </c>
      <c r="B64" s="5" t="s">
        <v>52</v>
      </c>
      <c r="C64" s="5" t="s">
        <v>13</v>
      </c>
      <c r="D64" s="5" t="s">
        <v>14</v>
      </c>
      <c r="E64" s="5" t="s">
        <v>15</v>
      </c>
      <c r="F64" s="5">
        <v>12</v>
      </c>
      <c r="G64" s="5"/>
      <c r="H64" s="5"/>
      <c r="I64" s="5"/>
      <c r="J64" s="5"/>
      <c r="K64" s="5" t="s">
        <v>16</v>
      </c>
    </row>
    <row r="65" ht="19.95" customHeight="1" spans="1:11">
      <c r="A65" s="5">
        <v>8</v>
      </c>
      <c r="B65" s="5" t="s">
        <v>52</v>
      </c>
      <c r="C65" s="5" t="s">
        <v>22</v>
      </c>
      <c r="D65" s="5" t="s">
        <v>17</v>
      </c>
      <c r="E65" s="5" t="s">
        <v>21</v>
      </c>
      <c r="F65" s="5">
        <f>1</f>
        <v>1</v>
      </c>
      <c r="G65" s="5"/>
      <c r="H65" s="5"/>
      <c r="I65" s="5"/>
      <c r="J65" s="5"/>
      <c r="K65" s="8"/>
    </row>
    <row r="66" ht="19.95" customHeight="1" spans="1:11">
      <c r="A66" s="5">
        <v>9</v>
      </c>
      <c r="B66" s="5" t="s">
        <v>52</v>
      </c>
      <c r="C66" s="5" t="s">
        <v>22</v>
      </c>
      <c r="D66" s="5" t="s">
        <v>33</v>
      </c>
      <c r="E66" s="5" t="s">
        <v>21</v>
      </c>
      <c r="F66" s="5">
        <v>1</v>
      </c>
      <c r="G66" s="5"/>
      <c r="H66" s="5"/>
      <c r="I66" s="5"/>
      <c r="J66" s="5"/>
      <c r="K66" s="8"/>
    </row>
    <row r="67" ht="19.95" customHeight="1" spans="1:11">
      <c r="A67" s="5">
        <v>10</v>
      </c>
      <c r="B67" s="5" t="s">
        <v>52</v>
      </c>
      <c r="C67" s="5" t="s">
        <v>20</v>
      </c>
      <c r="D67" s="5" t="s">
        <v>18</v>
      </c>
      <c r="E67" s="5" t="s">
        <v>21</v>
      </c>
      <c r="F67" s="5">
        <f>3</f>
        <v>3</v>
      </c>
      <c r="G67" s="5"/>
      <c r="H67" s="5"/>
      <c r="I67" s="5"/>
      <c r="J67" s="5"/>
      <c r="K67" s="8"/>
    </row>
    <row r="68" ht="19.95" customHeight="1" spans="1:11">
      <c r="A68" s="5">
        <v>11</v>
      </c>
      <c r="B68" s="5" t="s">
        <v>52</v>
      </c>
      <c r="C68" s="5" t="s">
        <v>20</v>
      </c>
      <c r="D68" s="5" t="s">
        <v>34</v>
      </c>
      <c r="E68" s="5" t="s">
        <v>21</v>
      </c>
      <c r="F68" s="5">
        <f>3+2+2</f>
        <v>7</v>
      </c>
      <c r="G68" s="5"/>
      <c r="H68" s="5"/>
      <c r="I68" s="5"/>
      <c r="J68" s="5"/>
      <c r="K68" s="8"/>
    </row>
    <row r="69" ht="19.95" customHeight="1" spans="1:11">
      <c r="A69" s="5">
        <v>12</v>
      </c>
      <c r="B69" s="5" t="s">
        <v>52</v>
      </c>
      <c r="C69" s="5" t="s">
        <v>20</v>
      </c>
      <c r="D69" s="5" t="s">
        <v>53</v>
      </c>
      <c r="E69" s="5" t="s">
        <v>21</v>
      </c>
      <c r="F69" s="5">
        <v>1</v>
      </c>
      <c r="G69" s="5"/>
      <c r="H69" s="5"/>
      <c r="I69" s="5"/>
      <c r="J69" s="5"/>
      <c r="K69" s="8"/>
    </row>
    <row r="70" ht="19.95" customHeight="1" spans="1:11">
      <c r="A70" s="5">
        <v>13</v>
      </c>
      <c r="B70" s="5" t="s">
        <v>52</v>
      </c>
      <c r="C70" s="5" t="s">
        <v>20</v>
      </c>
      <c r="D70" s="5" t="s">
        <v>34</v>
      </c>
      <c r="E70" s="5" t="s">
        <v>21</v>
      </c>
      <c r="F70" s="5">
        <v>2</v>
      </c>
      <c r="G70" s="5"/>
      <c r="H70" s="5"/>
      <c r="I70" s="5"/>
      <c r="J70" s="5"/>
      <c r="K70" s="8"/>
    </row>
    <row r="71" ht="19.95" customHeight="1" spans="1:11">
      <c r="A71" s="5">
        <v>14</v>
      </c>
      <c r="B71" s="5" t="s">
        <v>52</v>
      </c>
      <c r="C71" s="5" t="s">
        <v>36</v>
      </c>
      <c r="D71" s="5" t="s">
        <v>34</v>
      </c>
      <c r="E71" s="5" t="s">
        <v>21</v>
      </c>
      <c r="F71" s="5">
        <v>1</v>
      </c>
      <c r="G71" s="5"/>
      <c r="H71" s="5"/>
      <c r="I71" s="5"/>
      <c r="J71" s="5"/>
      <c r="K71" s="8"/>
    </row>
    <row r="72" ht="19.95" customHeight="1" spans="1:11">
      <c r="A72" s="5">
        <v>15</v>
      </c>
      <c r="B72" s="5" t="s">
        <v>52</v>
      </c>
      <c r="C72" s="5" t="s">
        <v>54</v>
      </c>
      <c r="D72" s="5" t="s">
        <v>17</v>
      </c>
      <c r="E72" s="5" t="s">
        <v>21</v>
      </c>
      <c r="F72" s="5">
        <v>3</v>
      </c>
      <c r="G72" s="5"/>
      <c r="H72" s="5"/>
      <c r="I72" s="5"/>
      <c r="J72" s="5"/>
      <c r="K72" s="8"/>
    </row>
    <row r="73" ht="19.95" customHeight="1" spans="1:11">
      <c r="A73" s="5">
        <v>16</v>
      </c>
      <c r="B73" s="5" t="s">
        <v>52</v>
      </c>
      <c r="C73" s="5" t="s">
        <v>54</v>
      </c>
      <c r="D73" s="5" t="s">
        <v>18</v>
      </c>
      <c r="E73" s="5" t="s">
        <v>21</v>
      </c>
      <c r="F73" s="5">
        <v>1</v>
      </c>
      <c r="G73" s="5"/>
      <c r="H73" s="5"/>
      <c r="I73" s="5"/>
      <c r="J73" s="5"/>
      <c r="K73" s="8"/>
    </row>
    <row r="74" ht="19.95" customHeight="1" spans="1:11">
      <c r="A74" s="5">
        <v>17</v>
      </c>
      <c r="B74" s="5" t="s">
        <v>52</v>
      </c>
      <c r="C74" s="5" t="s">
        <v>54</v>
      </c>
      <c r="D74" s="5" t="s">
        <v>34</v>
      </c>
      <c r="E74" s="5" t="s">
        <v>21</v>
      </c>
      <c r="F74" s="5">
        <f>3+2</f>
        <v>5</v>
      </c>
      <c r="G74" s="5"/>
      <c r="H74" s="5"/>
      <c r="I74" s="5"/>
      <c r="J74" s="5"/>
      <c r="K74" s="8"/>
    </row>
    <row r="75" ht="19.95" customHeight="1" spans="1:11">
      <c r="A75" s="5">
        <v>18</v>
      </c>
      <c r="B75" s="5" t="s">
        <v>52</v>
      </c>
      <c r="C75" s="5" t="s">
        <v>54</v>
      </c>
      <c r="D75" s="5" t="s">
        <v>19</v>
      </c>
      <c r="E75" s="5" t="s">
        <v>21</v>
      </c>
      <c r="F75" s="5">
        <v>1</v>
      </c>
      <c r="G75" s="5"/>
      <c r="H75" s="5"/>
      <c r="I75" s="5"/>
      <c r="J75" s="5"/>
      <c r="K75" s="8"/>
    </row>
    <row r="76" ht="19.95" customHeight="1" spans="1:11">
      <c r="A76" s="5">
        <v>19</v>
      </c>
      <c r="B76" s="5" t="s">
        <v>52</v>
      </c>
      <c r="C76" s="5" t="s">
        <v>54</v>
      </c>
      <c r="D76" s="5" t="s">
        <v>33</v>
      </c>
      <c r="E76" s="5" t="s">
        <v>21</v>
      </c>
      <c r="F76" s="5">
        <v>2</v>
      </c>
      <c r="G76" s="5"/>
      <c r="H76" s="5"/>
      <c r="I76" s="5"/>
      <c r="J76" s="5"/>
      <c r="K76" s="8"/>
    </row>
    <row r="77" ht="78" customHeight="1" spans="1:11">
      <c r="A77" s="5">
        <v>20</v>
      </c>
      <c r="B77" s="5" t="s">
        <v>52</v>
      </c>
      <c r="C77" s="5" t="s">
        <v>25</v>
      </c>
      <c r="D77" s="6" t="s">
        <v>47</v>
      </c>
      <c r="E77" s="8"/>
      <c r="F77" s="5">
        <v>1</v>
      </c>
      <c r="G77" s="5"/>
      <c r="H77" s="5"/>
      <c r="I77" s="5"/>
      <c r="J77" s="5"/>
      <c r="K77" s="8"/>
    </row>
    <row r="78" ht="78.6" customHeight="1" spans="1:11">
      <c r="A78" s="5">
        <v>21</v>
      </c>
      <c r="B78" s="5" t="s">
        <v>52</v>
      </c>
      <c r="C78" s="5" t="s">
        <v>25</v>
      </c>
      <c r="D78" s="6" t="s">
        <v>46</v>
      </c>
      <c r="E78" s="8"/>
      <c r="F78" s="5">
        <v>1</v>
      </c>
      <c r="G78" s="5"/>
      <c r="H78" s="5"/>
      <c r="I78" s="5"/>
      <c r="J78" s="5"/>
      <c r="K78" s="8"/>
    </row>
    <row r="79" ht="83.4" customHeight="1" spans="1:11">
      <c r="A79" s="5">
        <v>22</v>
      </c>
      <c r="B79" s="5" t="s">
        <v>52</v>
      </c>
      <c r="C79" s="5" t="s">
        <v>25</v>
      </c>
      <c r="D79" s="6" t="s">
        <v>43</v>
      </c>
      <c r="E79" s="8"/>
      <c r="F79" s="5">
        <v>1</v>
      </c>
      <c r="G79" s="5"/>
      <c r="H79" s="5"/>
      <c r="I79" s="5"/>
      <c r="J79" s="5"/>
      <c r="K79" s="8"/>
    </row>
    <row r="80" ht="69.4" spans="1:11">
      <c r="A80" s="5">
        <v>23</v>
      </c>
      <c r="B80" s="5" t="s">
        <v>52</v>
      </c>
      <c r="C80" s="5" t="s">
        <v>25</v>
      </c>
      <c r="D80" s="6" t="s">
        <v>40</v>
      </c>
      <c r="E80" s="8"/>
      <c r="F80" s="9">
        <v>2</v>
      </c>
      <c r="G80" s="9"/>
      <c r="H80" s="9"/>
      <c r="I80" s="9"/>
      <c r="J80" s="9"/>
      <c r="K80" s="8"/>
    </row>
    <row r="81" ht="69.4" spans="1:11">
      <c r="A81" s="5">
        <v>24</v>
      </c>
      <c r="B81" s="5" t="s">
        <v>52</v>
      </c>
      <c r="C81" s="5" t="s">
        <v>25</v>
      </c>
      <c r="D81" s="6" t="s">
        <v>55</v>
      </c>
      <c r="E81" s="8"/>
      <c r="F81" s="9">
        <v>1</v>
      </c>
      <c r="G81" s="9"/>
      <c r="H81" s="9"/>
      <c r="I81" s="9"/>
      <c r="J81" s="9"/>
      <c r="K81" s="8"/>
    </row>
    <row r="82" ht="111" spans="1:11">
      <c r="A82" s="5">
        <v>25</v>
      </c>
      <c r="B82" s="5" t="s">
        <v>52</v>
      </c>
      <c r="C82" s="5" t="s">
        <v>56</v>
      </c>
      <c r="D82" s="6" t="s">
        <v>57</v>
      </c>
      <c r="E82" s="8"/>
      <c r="F82" s="9">
        <v>1</v>
      </c>
      <c r="G82" s="9"/>
      <c r="H82" s="9"/>
      <c r="I82" s="9"/>
      <c r="J82" s="9"/>
      <c r="K82" s="8"/>
    </row>
    <row r="83" spans="1:11">
      <c r="A83" s="5">
        <v>1</v>
      </c>
      <c r="B83" s="5" t="s">
        <v>58</v>
      </c>
      <c r="C83" s="5" t="s">
        <v>31</v>
      </c>
      <c r="D83" s="5" t="s">
        <v>59</v>
      </c>
      <c r="E83" s="5" t="s">
        <v>15</v>
      </c>
      <c r="F83" s="5">
        <f>100+160+196+170+134+134+80</f>
        <v>974</v>
      </c>
      <c r="G83" s="5"/>
      <c r="H83" s="5"/>
      <c r="I83" s="5"/>
      <c r="J83" s="5"/>
      <c r="K83" s="5" t="s">
        <v>32</v>
      </c>
    </row>
    <row r="84" spans="1:11">
      <c r="A84" s="5">
        <v>2</v>
      </c>
      <c r="B84" s="5" t="s">
        <v>58</v>
      </c>
      <c r="C84" s="5" t="s">
        <v>31</v>
      </c>
      <c r="D84" s="5" t="s">
        <v>19</v>
      </c>
      <c r="E84" s="5" t="s">
        <v>15</v>
      </c>
      <c r="F84" s="5">
        <f>50+210+170+130+24</f>
        <v>584</v>
      </c>
      <c r="G84" s="5"/>
      <c r="H84" s="5"/>
      <c r="I84" s="5"/>
      <c r="J84" s="5"/>
      <c r="K84" s="5" t="s">
        <v>32</v>
      </c>
    </row>
    <row r="85" spans="1:11">
      <c r="A85" s="5">
        <v>3</v>
      </c>
      <c r="B85" s="5" t="s">
        <v>58</v>
      </c>
      <c r="C85" s="5" t="s">
        <v>31</v>
      </c>
      <c r="D85" s="5" t="s">
        <v>34</v>
      </c>
      <c r="E85" s="5" t="s">
        <v>15</v>
      </c>
      <c r="F85" s="5">
        <f>4+70+108</f>
        <v>182</v>
      </c>
      <c r="G85" s="5"/>
      <c r="H85" s="5"/>
      <c r="I85" s="5"/>
      <c r="J85" s="5"/>
      <c r="K85" s="5" t="s">
        <v>32</v>
      </c>
    </row>
    <row r="86" spans="1:11">
      <c r="A86" s="5">
        <v>4</v>
      </c>
      <c r="B86" s="5" t="s">
        <v>58</v>
      </c>
      <c r="C86" s="5" t="s">
        <v>31</v>
      </c>
      <c r="D86" s="5" t="s">
        <v>14</v>
      </c>
      <c r="E86" s="5" t="s">
        <v>15</v>
      </c>
      <c r="F86" s="5">
        <f>66+19+46+26</f>
        <v>157</v>
      </c>
      <c r="G86" s="5"/>
      <c r="H86" s="5"/>
      <c r="I86" s="5"/>
      <c r="J86" s="5"/>
      <c r="K86" s="5" t="s">
        <v>32</v>
      </c>
    </row>
    <row r="87" spans="1:11">
      <c r="A87" s="5">
        <v>5</v>
      </c>
      <c r="B87" s="5" t="s">
        <v>58</v>
      </c>
      <c r="C87" s="5" t="s">
        <v>31</v>
      </c>
      <c r="D87" s="5" t="s">
        <v>14</v>
      </c>
      <c r="E87" s="5" t="s">
        <v>15</v>
      </c>
      <c r="F87" s="5">
        <f>90+6</f>
        <v>96</v>
      </c>
      <c r="G87" s="5"/>
      <c r="H87" s="5"/>
      <c r="I87" s="5"/>
      <c r="J87" s="5"/>
      <c r="K87" s="5" t="s">
        <v>60</v>
      </c>
    </row>
    <row r="88" spans="1:11">
      <c r="A88" s="5">
        <v>6</v>
      </c>
      <c r="B88" s="5" t="s">
        <v>58</v>
      </c>
      <c r="C88" s="5" t="s">
        <v>31</v>
      </c>
      <c r="D88" s="5" t="s">
        <v>34</v>
      </c>
      <c r="E88" s="5" t="s">
        <v>15</v>
      </c>
      <c r="F88" s="5">
        <v>6</v>
      </c>
      <c r="G88" s="5"/>
      <c r="H88" s="5"/>
      <c r="I88" s="5"/>
      <c r="J88" s="5"/>
      <c r="K88" s="5" t="s">
        <v>60</v>
      </c>
    </row>
    <row r="89" spans="1:11">
      <c r="A89" s="5">
        <v>7</v>
      </c>
      <c r="B89" s="5" t="s">
        <v>58</v>
      </c>
      <c r="C89" s="5" t="s">
        <v>31</v>
      </c>
      <c r="D89" s="5" t="s">
        <v>19</v>
      </c>
      <c r="E89" s="5" t="s">
        <v>15</v>
      </c>
      <c r="F89" s="5">
        <v>82</v>
      </c>
      <c r="G89" s="5"/>
      <c r="H89" s="5"/>
      <c r="I89" s="5"/>
      <c r="J89" s="5"/>
      <c r="K89" s="5" t="s">
        <v>60</v>
      </c>
    </row>
    <row r="90" spans="1:11">
      <c r="A90" s="5">
        <v>8</v>
      </c>
      <c r="B90" s="5" t="s">
        <v>58</v>
      </c>
      <c r="C90" s="5" t="s">
        <v>61</v>
      </c>
      <c r="D90" s="5" t="s">
        <v>34</v>
      </c>
      <c r="E90" s="5" t="s">
        <v>21</v>
      </c>
      <c r="F90" s="5">
        <f>1</f>
        <v>1</v>
      </c>
      <c r="G90" s="5"/>
      <c r="H90" s="5"/>
      <c r="I90" s="5"/>
      <c r="J90" s="5"/>
      <c r="K90" s="5"/>
    </row>
    <row r="91" spans="1:11">
      <c r="A91" s="5">
        <v>9</v>
      </c>
      <c r="B91" s="5" t="s">
        <v>58</v>
      </c>
      <c r="C91" s="5" t="s">
        <v>62</v>
      </c>
      <c r="D91" s="5" t="s">
        <v>19</v>
      </c>
      <c r="E91" s="5" t="s">
        <v>21</v>
      </c>
      <c r="F91" s="5">
        <f>2</f>
        <v>2</v>
      </c>
      <c r="G91" s="5"/>
      <c r="H91" s="5"/>
      <c r="I91" s="5"/>
      <c r="J91" s="5"/>
      <c r="K91" s="5"/>
    </row>
    <row r="92" spans="1:11">
      <c r="A92" s="5">
        <v>10</v>
      </c>
      <c r="B92" s="5" t="s">
        <v>58</v>
      </c>
      <c r="C92" s="5" t="s">
        <v>61</v>
      </c>
      <c r="D92" s="5" t="s">
        <v>59</v>
      </c>
      <c r="E92" s="5" t="s">
        <v>21</v>
      </c>
      <c r="F92" s="5">
        <f>2</f>
        <v>2</v>
      </c>
      <c r="G92" s="5"/>
      <c r="H92" s="5"/>
      <c r="I92" s="5"/>
      <c r="J92" s="5"/>
      <c r="K92" s="5"/>
    </row>
    <row r="93" spans="1:11">
      <c r="A93" s="5">
        <v>11</v>
      </c>
      <c r="B93" s="5" t="s">
        <v>58</v>
      </c>
      <c r="C93" s="5" t="s">
        <v>61</v>
      </c>
      <c r="D93" s="5" t="s">
        <v>14</v>
      </c>
      <c r="E93" s="5" t="s">
        <v>21</v>
      </c>
      <c r="F93" s="5">
        <f>1</f>
        <v>1</v>
      </c>
      <c r="G93" s="5"/>
      <c r="H93" s="5"/>
      <c r="I93" s="5"/>
      <c r="J93" s="5"/>
      <c r="K93" s="5"/>
    </row>
    <row r="94" spans="1:11">
      <c r="A94" s="5">
        <v>12</v>
      </c>
      <c r="B94" s="5" t="s">
        <v>58</v>
      </c>
      <c r="C94" s="5" t="s">
        <v>22</v>
      </c>
      <c r="D94" s="5" t="s">
        <v>34</v>
      </c>
      <c r="E94" s="5" t="s">
        <v>21</v>
      </c>
      <c r="F94" s="5">
        <f>1+1</f>
        <v>2</v>
      </c>
      <c r="G94" s="5"/>
      <c r="H94" s="5"/>
      <c r="I94" s="5"/>
      <c r="J94" s="5"/>
      <c r="K94" s="5"/>
    </row>
    <row r="95" spans="1:11">
      <c r="A95" s="5">
        <v>13</v>
      </c>
      <c r="B95" s="5" t="s">
        <v>58</v>
      </c>
      <c r="C95" s="5" t="s">
        <v>22</v>
      </c>
      <c r="D95" s="5" t="s">
        <v>19</v>
      </c>
      <c r="E95" s="5" t="s">
        <v>21</v>
      </c>
      <c r="F95" s="5">
        <f>1+6+3+2</f>
        <v>12</v>
      </c>
      <c r="G95" s="5"/>
      <c r="H95" s="5"/>
      <c r="I95" s="5"/>
      <c r="J95" s="5"/>
      <c r="K95" s="5"/>
    </row>
    <row r="96" spans="1:11">
      <c r="A96" s="5">
        <v>14</v>
      </c>
      <c r="B96" s="5" t="s">
        <v>58</v>
      </c>
      <c r="C96" s="5" t="s">
        <v>22</v>
      </c>
      <c r="D96" s="5" t="s">
        <v>59</v>
      </c>
      <c r="E96" s="5" t="s">
        <v>21</v>
      </c>
      <c r="F96" s="5">
        <f>2+5+5+4+4+4+4</f>
        <v>28</v>
      </c>
      <c r="G96" s="5"/>
      <c r="H96" s="5"/>
      <c r="I96" s="5"/>
      <c r="J96" s="5"/>
      <c r="K96" s="5"/>
    </row>
    <row r="97" spans="1:11">
      <c r="A97" s="5">
        <v>15</v>
      </c>
      <c r="B97" s="5" t="s">
        <v>58</v>
      </c>
      <c r="C97" s="5" t="s">
        <v>20</v>
      </c>
      <c r="D97" s="5" t="s">
        <v>59</v>
      </c>
      <c r="E97" s="5" t="s">
        <v>21</v>
      </c>
      <c r="F97" s="5">
        <f>1+2+2+3+2+2</f>
        <v>12</v>
      </c>
      <c r="G97" s="5"/>
      <c r="H97" s="5"/>
      <c r="I97" s="5"/>
      <c r="J97" s="5"/>
      <c r="K97" s="5"/>
    </row>
    <row r="98" spans="1:11">
      <c r="A98" s="5">
        <v>16</v>
      </c>
      <c r="B98" s="5" t="s">
        <v>58</v>
      </c>
      <c r="C98" s="5" t="s">
        <v>20</v>
      </c>
      <c r="D98" s="5" t="s">
        <v>14</v>
      </c>
      <c r="E98" s="5" t="s">
        <v>21</v>
      </c>
      <c r="F98" s="5">
        <f>6+2+2+4</f>
        <v>14</v>
      </c>
      <c r="G98" s="5"/>
      <c r="H98" s="5"/>
      <c r="I98" s="5"/>
      <c r="J98" s="5"/>
      <c r="K98" s="5"/>
    </row>
    <row r="99" spans="1:11">
      <c r="A99" s="5">
        <v>17</v>
      </c>
      <c r="B99" s="5" t="s">
        <v>58</v>
      </c>
      <c r="C99" s="5" t="s">
        <v>20</v>
      </c>
      <c r="D99" s="5" t="s">
        <v>19</v>
      </c>
      <c r="E99" s="5" t="s">
        <v>21</v>
      </c>
      <c r="F99" s="5">
        <f>3+4+5+2</f>
        <v>14</v>
      </c>
      <c r="G99" s="5"/>
      <c r="H99" s="5"/>
      <c r="I99" s="5"/>
      <c r="J99" s="5"/>
      <c r="K99" s="5"/>
    </row>
    <row r="100" spans="1:11">
      <c r="A100" s="5">
        <v>18</v>
      </c>
      <c r="B100" s="5" t="s">
        <v>58</v>
      </c>
      <c r="C100" s="5" t="s">
        <v>20</v>
      </c>
      <c r="D100" s="5" t="s">
        <v>34</v>
      </c>
      <c r="E100" s="5" t="s">
        <v>21</v>
      </c>
      <c r="F100" s="5">
        <f>1</f>
        <v>1</v>
      </c>
      <c r="G100" s="5"/>
      <c r="H100" s="5"/>
      <c r="I100" s="5"/>
      <c r="J100" s="5"/>
      <c r="K100" s="5"/>
    </row>
    <row r="101" spans="1:11">
      <c r="A101" s="5">
        <v>19</v>
      </c>
      <c r="B101" s="5" t="s">
        <v>58</v>
      </c>
      <c r="C101" s="5" t="s">
        <v>24</v>
      </c>
      <c r="D101" s="5" t="s">
        <v>19</v>
      </c>
      <c r="E101" s="5" t="s">
        <v>21</v>
      </c>
      <c r="F101" s="5">
        <f>1+4+43</f>
        <v>48</v>
      </c>
      <c r="G101" s="5"/>
      <c r="H101" s="5"/>
      <c r="I101" s="5"/>
      <c r="J101" s="5"/>
      <c r="K101" s="5"/>
    </row>
    <row r="102" spans="1:11">
      <c r="A102" s="5">
        <v>20</v>
      </c>
      <c r="B102" s="5" t="s">
        <v>58</v>
      </c>
      <c r="C102" s="5" t="s">
        <v>24</v>
      </c>
      <c r="D102" s="5" t="s">
        <v>59</v>
      </c>
      <c r="E102" s="5" t="s">
        <v>21</v>
      </c>
      <c r="F102" s="5">
        <f>2+3+3+3+3+3+2</f>
        <v>19</v>
      </c>
      <c r="G102" s="5"/>
      <c r="H102" s="5"/>
      <c r="I102" s="5"/>
      <c r="J102" s="5"/>
      <c r="K102" s="5"/>
    </row>
    <row r="103" spans="1:11">
      <c r="A103" s="5">
        <v>21</v>
      </c>
      <c r="B103" s="5" t="s">
        <v>58</v>
      </c>
      <c r="C103" s="5" t="s">
        <v>24</v>
      </c>
      <c r="D103" s="5" t="s">
        <v>34</v>
      </c>
      <c r="E103" s="5" t="s">
        <v>21</v>
      </c>
      <c r="F103" s="5">
        <f>2+2</f>
        <v>4</v>
      </c>
      <c r="G103" s="5"/>
      <c r="H103" s="5"/>
      <c r="I103" s="5"/>
      <c r="J103" s="5"/>
      <c r="K103" s="5"/>
    </row>
    <row r="104" spans="1:11">
      <c r="A104" s="5">
        <v>22</v>
      </c>
      <c r="B104" s="5" t="s">
        <v>58</v>
      </c>
      <c r="C104" s="5" t="s">
        <v>24</v>
      </c>
      <c r="D104" s="5" t="s">
        <v>14</v>
      </c>
      <c r="E104" s="5" t="s">
        <v>21</v>
      </c>
      <c r="F104" s="5">
        <f>1</f>
        <v>1</v>
      </c>
      <c r="G104" s="5"/>
      <c r="H104" s="5"/>
      <c r="I104" s="5"/>
      <c r="J104" s="5"/>
      <c r="K104" s="5"/>
    </row>
    <row r="105" spans="1:11">
      <c r="A105" s="5">
        <v>23</v>
      </c>
      <c r="B105" s="5" t="s">
        <v>58</v>
      </c>
      <c r="C105" s="5" t="s">
        <v>63</v>
      </c>
      <c r="D105" s="5" t="s">
        <v>59</v>
      </c>
      <c r="E105" s="5" t="s">
        <v>21</v>
      </c>
      <c r="F105" s="5">
        <v>42</v>
      </c>
      <c r="G105" s="5"/>
      <c r="H105" s="5"/>
      <c r="I105" s="5"/>
      <c r="J105" s="5"/>
      <c r="K105" s="5"/>
    </row>
    <row r="106" ht="69.4" spans="1:11">
      <c r="A106" s="5">
        <v>24</v>
      </c>
      <c r="B106" s="5" t="s">
        <v>58</v>
      </c>
      <c r="C106" s="5" t="s">
        <v>25</v>
      </c>
      <c r="D106" s="6" t="s">
        <v>64</v>
      </c>
      <c r="E106" s="5" t="s">
        <v>21</v>
      </c>
      <c r="F106" s="5">
        <v>1</v>
      </c>
      <c r="G106" s="5"/>
      <c r="H106" s="5"/>
      <c r="I106" s="5"/>
      <c r="J106" s="5"/>
      <c r="K106" s="5"/>
    </row>
    <row r="107" ht="69.4" spans="1:11">
      <c r="A107" s="5">
        <v>25</v>
      </c>
      <c r="B107" s="5" t="s">
        <v>58</v>
      </c>
      <c r="C107" s="5" t="s">
        <v>25</v>
      </c>
      <c r="D107" s="6" t="s">
        <v>65</v>
      </c>
      <c r="E107" s="5" t="s">
        <v>21</v>
      </c>
      <c r="F107" s="5">
        <v>1</v>
      </c>
      <c r="G107" s="5"/>
      <c r="H107" s="5"/>
      <c r="I107" s="5"/>
      <c r="J107" s="5"/>
      <c r="K107" s="5"/>
    </row>
    <row r="108" ht="69.4" spans="1:11">
      <c r="A108" s="5">
        <v>26</v>
      </c>
      <c r="B108" s="5" t="s">
        <v>58</v>
      </c>
      <c r="C108" s="5" t="s">
        <v>25</v>
      </c>
      <c r="D108" s="6" t="s">
        <v>66</v>
      </c>
      <c r="E108" s="5" t="s">
        <v>21</v>
      </c>
      <c r="F108" s="5">
        <v>1</v>
      </c>
      <c r="G108" s="5"/>
      <c r="H108" s="5"/>
      <c r="I108" s="5"/>
      <c r="J108" s="5"/>
      <c r="K108" s="5"/>
    </row>
    <row r="109" ht="69.4" spans="1:11">
      <c r="A109" s="5">
        <v>27</v>
      </c>
      <c r="B109" s="5" t="s">
        <v>58</v>
      </c>
      <c r="C109" s="5" t="s">
        <v>25</v>
      </c>
      <c r="D109" s="6" t="s">
        <v>67</v>
      </c>
      <c r="E109" s="5" t="s">
        <v>21</v>
      </c>
      <c r="F109" s="5">
        <v>2</v>
      </c>
      <c r="G109" s="5"/>
      <c r="H109" s="5"/>
      <c r="I109" s="5"/>
      <c r="J109" s="5"/>
      <c r="K109" s="5"/>
    </row>
    <row r="110" ht="69.4" spans="1:11">
      <c r="A110" s="5">
        <v>28</v>
      </c>
      <c r="B110" s="5" t="s">
        <v>58</v>
      </c>
      <c r="C110" s="5" t="s">
        <v>25</v>
      </c>
      <c r="D110" s="6" t="s">
        <v>68</v>
      </c>
      <c r="E110" s="5" t="s">
        <v>21</v>
      </c>
      <c r="F110" s="5">
        <v>1</v>
      </c>
      <c r="G110" s="5"/>
      <c r="H110" s="5"/>
      <c r="I110" s="5"/>
      <c r="J110" s="5"/>
      <c r="K110" s="8"/>
    </row>
    <row r="111" ht="69.4" spans="1:11">
      <c r="A111" s="5">
        <v>29</v>
      </c>
      <c r="B111" s="5" t="s">
        <v>58</v>
      </c>
      <c r="C111" s="5" t="s">
        <v>25</v>
      </c>
      <c r="D111" s="6" t="s">
        <v>38</v>
      </c>
      <c r="E111" s="5" t="s">
        <v>21</v>
      </c>
      <c r="F111" s="5">
        <v>1</v>
      </c>
      <c r="G111" s="5"/>
      <c r="H111" s="5"/>
      <c r="I111" s="5"/>
      <c r="J111" s="5"/>
      <c r="K111" s="8"/>
    </row>
    <row r="112" ht="69.4" spans="1:11">
      <c r="A112" s="5">
        <v>30</v>
      </c>
      <c r="B112" s="5" t="s">
        <v>58</v>
      </c>
      <c r="C112" s="5" t="s">
        <v>25</v>
      </c>
      <c r="D112" s="6" t="s">
        <v>69</v>
      </c>
      <c r="E112" s="5" t="s">
        <v>21</v>
      </c>
      <c r="F112" s="5">
        <v>1</v>
      </c>
      <c r="G112" s="5"/>
      <c r="H112" s="5"/>
      <c r="I112" s="5"/>
      <c r="J112" s="5"/>
      <c r="K112" s="8"/>
    </row>
    <row r="113" ht="69.4" spans="1:11">
      <c r="A113" s="5">
        <v>31</v>
      </c>
      <c r="B113" s="5" t="s">
        <v>58</v>
      </c>
      <c r="C113" s="5" t="s">
        <v>25</v>
      </c>
      <c r="D113" s="6" t="s">
        <v>70</v>
      </c>
      <c r="E113" s="5" t="s">
        <v>21</v>
      </c>
      <c r="F113" s="5">
        <v>1</v>
      </c>
      <c r="G113" s="5"/>
      <c r="H113" s="5"/>
      <c r="I113" s="5"/>
      <c r="J113" s="5"/>
      <c r="K113" s="8"/>
    </row>
    <row r="114" ht="13.9" spans="1:11">
      <c r="A114" s="5">
        <v>32</v>
      </c>
      <c r="B114" s="5" t="s">
        <v>58</v>
      </c>
      <c r="C114" s="5" t="s">
        <v>31</v>
      </c>
      <c r="D114" s="10" t="s">
        <v>14</v>
      </c>
      <c r="E114" s="5" t="s">
        <v>15</v>
      </c>
      <c r="F114" s="5">
        <v>68</v>
      </c>
      <c r="G114" s="5"/>
      <c r="H114" s="5"/>
      <c r="I114" s="5"/>
      <c r="J114" s="5"/>
      <c r="K114" s="8" t="s">
        <v>71</v>
      </c>
    </row>
    <row r="115" ht="13.9" spans="1:11">
      <c r="A115" s="5">
        <v>33</v>
      </c>
      <c r="B115" s="5" t="s">
        <v>58</v>
      </c>
      <c r="C115" s="5" t="s">
        <v>20</v>
      </c>
      <c r="D115" s="10" t="s">
        <v>14</v>
      </c>
      <c r="E115" s="5" t="s">
        <v>15</v>
      </c>
      <c r="F115" s="5">
        <v>8</v>
      </c>
      <c r="G115" s="5"/>
      <c r="H115" s="5"/>
      <c r="I115" s="5"/>
      <c r="J115" s="5"/>
      <c r="K115" s="8"/>
    </row>
    <row r="116" ht="13.9" spans="1:11">
      <c r="A116" s="5">
        <v>34</v>
      </c>
      <c r="B116" s="5" t="s">
        <v>58</v>
      </c>
      <c r="C116" s="5" t="s">
        <v>22</v>
      </c>
      <c r="D116" s="10" t="s">
        <v>14</v>
      </c>
      <c r="E116" s="5" t="s">
        <v>15</v>
      </c>
      <c r="F116" s="5">
        <v>2</v>
      </c>
      <c r="G116" s="5"/>
      <c r="H116" s="5"/>
      <c r="I116" s="5"/>
      <c r="J116" s="5"/>
      <c r="K116" s="8"/>
    </row>
    <row r="117" spans="1:11">
      <c r="A117" s="5"/>
      <c r="B117" s="5" t="s">
        <v>58</v>
      </c>
      <c r="C117" s="5"/>
      <c r="D117" s="6"/>
      <c r="E117" s="8"/>
      <c r="F117" s="5"/>
      <c r="G117" s="5"/>
      <c r="H117" s="5"/>
      <c r="I117" s="5"/>
      <c r="J117" s="5"/>
      <c r="K117" s="8"/>
    </row>
    <row r="118" spans="1:11">
      <c r="A118" s="5">
        <v>1</v>
      </c>
      <c r="B118" s="5" t="s">
        <v>72</v>
      </c>
      <c r="C118" s="5" t="s">
        <v>13</v>
      </c>
      <c r="D118" s="5" t="s">
        <v>19</v>
      </c>
      <c r="E118" s="5" t="s">
        <v>15</v>
      </c>
      <c r="F118" s="5">
        <f>444+205+240+376+300+300+190</f>
        <v>2055</v>
      </c>
      <c r="G118" s="5"/>
      <c r="H118" s="5"/>
      <c r="I118" s="5"/>
      <c r="J118" s="5"/>
      <c r="K118" s="5" t="s">
        <v>16</v>
      </c>
    </row>
    <row r="119" spans="1:11">
      <c r="A119" s="5">
        <v>2</v>
      </c>
      <c r="B119" s="5" t="s">
        <v>72</v>
      </c>
      <c r="C119" s="5" t="s">
        <v>13</v>
      </c>
      <c r="D119" s="5" t="s">
        <v>14</v>
      </c>
      <c r="E119" s="5" t="s">
        <v>15</v>
      </c>
      <c r="F119" s="5">
        <f>210+26</f>
        <v>236</v>
      </c>
      <c r="G119" s="5"/>
      <c r="H119" s="5"/>
      <c r="I119" s="5"/>
      <c r="J119" s="5"/>
      <c r="K119" s="5" t="s">
        <v>16</v>
      </c>
    </row>
    <row r="120" spans="1:11">
      <c r="A120" s="5">
        <v>3</v>
      </c>
      <c r="B120" s="5" t="s">
        <v>72</v>
      </c>
      <c r="C120" s="5" t="s">
        <v>13</v>
      </c>
      <c r="D120" s="5" t="s">
        <v>34</v>
      </c>
      <c r="E120" s="5" t="s">
        <v>15</v>
      </c>
      <c r="F120" s="5">
        <f>140</f>
        <v>140</v>
      </c>
      <c r="G120" s="5"/>
      <c r="H120" s="5"/>
      <c r="I120" s="5"/>
      <c r="J120" s="5"/>
      <c r="K120" s="5" t="s">
        <v>16</v>
      </c>
    </row>
    <row r="121" spans="1:11">
      <c r="A121" s="5">
        <v>4</v>
      </c>
      <c r="B121" s="5" t="s">
        <v>72</v>
      </c>
      <c r="C121" s="5" t="s">
        <v>13</v>
      </c>
      <c r="D121" s="5" t="s">
        <v>19</v>
      </c>
      <c r="E121" s="5" t="s">
        <v>15</v>
      </c>
      <c r="F121" s="5">
        <v>82</v>
      </c>
      <c r="G121" s="5"/>
      <c r="H121" s="5"/>
      <c r="I121" s="5"/>
      <c r="J121" s="5"/>
      <c r="K121" s="5" t="s">
        <v>73</v>
      </c>
    </row>
    <row r="122" spans="1:11">
      <c r="A122" s="5">
        <v>5</v>
      </c>
      <c r="B122" s="5" t="s">
        <v>72</v>
      </c>
      <c r="C122" s="5" t="s">
        <v>13</v>
      </c>
      <c r="D122" s="5" t="s">
        <v>14</v>
      </c>
      <c r="E122" s="5" t="s">
        <v>15</v>
      </c>
      <c r="F122" s="5">
        <v>110</v>
      </c>
      <c r="G122" s="5"/>
      <c r="H122" s="5"/>
      <c r="I122" s="5"/>
      <c r="J122" s="5"/>
      <c r="K122" s="5" t="s">
        <v>73</v>
      </c>
    </row>
    <row r="123" spans="1:11">
      <c r="A123" s="5">
        <v>6</v>
      </c>
      <c r="B123" s="5" t="s">
        <v>72</v>
      </c>
      <c r="C123" s="5" t="s">
        <v>13</v>
      </c>
      <c r="D123" s="5" t="s">
        <v>19</v>
      </c>
      <c r="E123" s="5" t="s">
        <v>15</v>
      </c>
      <c r="F123" s="5">
        <v>14</v>
      </c>
      <c r="G123" s="5"/>
      <c r="H123" s="5"/>
      <c r="I123" s="5"/>
      <c r="J123" s="5"/>
      <c r="K123" s="5" t="s">
        <v>74</v>
      </c>
    </row>
    <row r="124" spans="1:11">
      <c r="A124" s="5">
        <v>7</v>
      </c>
      <c r="B124" s="5" t="s">
        <v>72</v>
      </c>
      <c r="C124" s="5" t="s">
        <v>22</v>
      </c>
      <c r="D124" s="5" t="s">
        <v>19</v>
      </c>
      <c r="E124" s="5" t="s">
        <v>21</v>
      </c>
      <c r="F124" s="5">
        <f>5+4+8+4+6+6+4</f>
        <v>37</v>
      </c>
      <c r="G124" s="5"/>
      <c r="H124" s="5"/>
      <c r="I124" s="5"/>
      <c r="J124" s="5"/>
      <c r="K124" s="5"/>
    </row>
    <row r="125" spans="1:11">
      <c r="A125" s="5">
        <v>8</v>
      </c>
      <c r="B125" s="5" t="s">
        <v>72</v>
      </c>
      <c r="C125" s="5" t="s">
        <v>20</v>
      </c>
      <c r="D125" s="5" t="s">
        <v>19</v>
      </c>
      <c r="E125" s="5" t="s">
        <v>21</v>
      </c>
      <c r="F125" s="5">
        <f>2+4+4+14+10+10+8</f>
        <v>52</v>
      </c>
      <c r="G125" s="5"/>
      <c r="H125" s="5"/>
      <c r="I125" s="5"/>
      <c r="J125" s="5"/>
      <c r="K125" s="5"/>
    </row>
    <row r="126" spans="1:11">
      <c r="A126" s="5">
        <v>9</v>
      </c>
      <c r="B126" s="5" t="s">
        <v>72</v>
      </c>
      <c r="C126" s="5" t="s">
        <v>20</v>
      </c>
      <c r="D126" s="5" t="s">
        <v>14</v>
      </c>
      <c r="E126" s="5" t="s">
        <v>21</v>
      </c>
      <c r="F126" s="5">
        <f>12+6</f>
        <v>18</v>
      </c>
      <c r="G126" s="5"/>
      <c r="H126" s="5"/>
      <c r="I126" s="5"/>
      <c r="J126" s="5"/>
      <c r="K126" s="5"/>
    </row>
    <row r="127" spans="1:11">
      <c r="A127" s="5">
        <v>10</v>
      </c>
      <c r="B127" s="5" t="s">
        <v>72</v>
      </c>
      <c r="C127" s="5" t="s">
        <v>24</v>
      </c>
      <c r="D127" s="5" t="s">
        <v>34</v>
      </c>
      <c r="E127" s="5" t="s">
        <v>21</v>
      </c>
      <c r="F127" s="5">
        <v>4</v>
      </c>
      <c r="G127" s="5"/>
      <c r="H127" s="5"/>
      <c r="I127" s="5"/>
      <c r="J127" s="5"/>
      <c r="K127" s="5"/>
    </row>
    <row r="128" spans="1:11">
      <c r="A128" s="5">
        <v>11</v>
      </c>
      <c r="B128" s="5" t="s">
        <v>72</v>
      </c>
      <c r="C128" s="5" t="s">
        <v>24</v>
      </c>
      <c r="D128" s="5" t="s">
        <v>14</v>
      </c>
      <c r="E128" s="5" t="s">
        <v>21</v>
      </c>
      <c r="F128" s="5">
        <v>12</v>
      </c>
      <c r="G128" s="5"/>
      <c r="H128" s="5"/>
      <c r="I128" s="5"/>
      <c r="J128" s="5"/>
      <c r="K128" s="5"/>
    </row>
    <row r="129" spans="1:11">
      <c r="A129" s="5">
        <v>12</v>
      </c>
      <c r="B129" s="5" t="s">
        <v>72</v>
      </c>
      <c r="C129" s="5" t="s">
        <v>24</v>
      </c>
      <c r="D129" s="5" t="s">
        <v>19</v>
      </c>
      <c r="E129" s="5" t="s">
        <v>21</v>
      </c>
      <c r="F129" s="5">
        <f>20+4+6+8+8+8+4</f>
        <v>58</v>
      </c>
      <c r="G129" s="5"/>
      <c r="H129" s="5"/>
      <c r="I129" s="5"/>
      <c r="J129" s="5"/>
      <c r="K129" s="5"/>
    </row>
    <row r="130" spans="1:11">
      <c r="A130" s="5">
        <v>13</v>
      </c>
      <c r="B130" s="5" t="s">
        <v>72</v>
      </c>
      <c r="C130" s="5" t="s">
        <v>63</v>
      </c>
      <c r="D130" s="5" t="s">
        <v>19</v>
      </c>
      <c r="E130" s="5" t="s">
        <v>21</v>
      </c>
      <c r="F130" s="5">
        <v>70</v>
      </c>
      <c r="G130" s="5"/>
      <c r="H130" s="5"/>
      <c r="I130" s="5"/>
      <c r="J130" s="5"/>
      <c r="K130" s="5"/>
    </row>
    <row r="131" ht="69.4" spans="1:11">
      <c r="A131" s="5">
        <v>14</v>
      </c>
      <c r="B131" s="5" t="s">
        <v>72</v>
      </c>
      <c r="C131" s="5" t="s">
        <v>25</v>
      </c>
      <c r="D131" s="6" t="s">
        <v>70</v>
      </c>
      <c r="E131" s="5" t="s">
        <v>21</v>
      </c>
      <c r="F131" s="5">
        <v>1</v>
      </c>
      <c r="G131" s="5"/>
      <c r="H131" s="5"/>
      <c r="I131" s="5"/>
      <c r="J131" s="5"/>
      <c r="K131" s="5"/>
    </row>
    <row r="132" ht="69.4" spans="1:11">
      <c r="A132" s="5">
        <v>15</v>
      </c>
      <c r="B132" s="5" t="s">
        <v>72</v>
      </c>
      <c r="C132" s="5" t="s">
        <v>25</v>
      </c>
      <c r="D132" s="6" t="s">
        <v>75</v>
      </c>
      <c r="E132" s="5" t="s">
        <v>21</v>
      </c>
      <c r="F132" s="5">
        <v>1</v>
      </c>
      <c r="G132" s="5"/>
      <c r="H132" s="5"/>
      <c r="I132" s="5"/>
      <c r="J132" s="5"/>
      <c r="K132" s="5"/>
    </row>
    <row r="133" ht="69.4" spans="1:11">
      <c r="A133" s="5">
        <v>16</v>
      </c>
      <c r="B133" s="5" t="s">
        <v>72</v>
      </c>
      <c r="C133" s="5" t="s">
        <v>25</v>
      </c>
      <c r="D133" s="6" t="s">
        <v>66</v>
      </c>
      <c r="E133" s="5" t="s">
        <v>21</v>
      </c>
      <c r="F133" s="5">
        <v>1</v>
      </c>
      <c r="G133" s="5"/>
      <c r="H133" s="5"/>
      <c r="I133" s="5"/>
      <c r="J133" s="5"/>
      <c r="K133" s="5"/>
    </row>
    <row r="134" ht="69.4" spans="1:11">
      <c r="A134" s="5">
        <v>17</v>
      </c>
      <c r="B134" s="5" t="s">
        <v>72</v>
      </c>
      <c r="C134" s="5" t="s">
        <v>25</v>
      </c>
      <c r="D134" s="6" t="s">
        <v>76</v>
      </c>
      <c r="E134" s="5" t="s">
        <v>21</v>
      </c>
      <c r="F134" s="5">
        <v>1</v>
      </c>
      <c r="G134" s="5"/>
      <c r="H134" s="5"/>
      <c r="I134" s="5"/>
      <c r="J134" s="5"/>
      <c r="K134" s="5"/>
    </row>
    <row r="135" spans="1:11">
      <c r="A135" s="5">
        <v>1</v>
      </c>
      <c r="B135" s="5" t="s">
        <v>77</v>
      </c>
      <c r="C135" s="5" t="s">
        <v>13</v>
      </c>
      <c r="D135" s="5" t="s">
        <v>19</v>
      </c>
      <c r="E135" s="5" t="s">
        <v>15</v>
      </c>
      <c r="F135" s="5">
        <f>142+204+200+246+50+26+90+80</f>
        <v>1038</v>
      </c>
      <c r="G135" s="5"/>
      <c r="H135" s="5"/>
      <c r="I135" s="5"/>
      <c r="J135" s="5"/>
      <c r="K135" s="5" t="s">
        <v>16</v>
      </c>
    </row>
    <row r="136" spans="1:11">
      <c r="A136" s="5">
        <v>2</v>
      </c>
      <c r="B136" s="5" t="s">
        <v>77</v>
      </c>
      <c r="C136" s="5" t="s">
        <v>13</v>
      </c>
      <c r="D136" s="5" t="s">
        <v>78</v>
      </c>
      <c r="E136" s="5" t="s">
        <v>15</v>
      </c>
      <c r="F136" s="5">
        <f>156</f>
        <v>156</v>
      </c>
      <c r="G136" s="5"/>
      <c r="H136" s="5"/>
      <c r="I136" s="5"/>
      <c r="J136" s="5"/>
      <c r="K136" s="5" t="s">
        <v>16</v>
      </c>
    </row>
    <row r="137" spans="1:11">
      <c r="A137" s="5">
        <v>3</v>
      </c>
      <c r="B137" s="5" t="s">
        <v>77</v>
      </c>
      <c r="C137" s="5" t="s">
        <v>13</v>
      </c>
      <c r="D137" s="5" t="s">
        <v>14</v>
      </c>
      <c r="E137" s="5" t="s">
        <v>15</v>
      </c>
      <c r="F137" s="5">
        <f>128</f>
        <v>128</v>
      </c>
      <c r="G137" s="5"/>
      <c r="H137" s="5"/>
      <c r="I137" s="5"/>
      <c r="J137" s="5"/>
      <c r="K137" s="5" t="s">
        <v>16</v>
      </c>
    </row>
    <row r="138" spans="1:11">
      <c r="A138" s="5">
        <v>4</v>
      </c>
      <c r="B138" s="5" t="s">
        <v>77</v>
      </c>
      <c r="C138" s="5" t="s">
        <v>13</v>
      </c>
      <c r="D138" s="5" t="s">
        <v>34</v>
      </c>
      <c r="E138" s="5" t="s">
        <v>15</v>
      </c>
      <c r="F138" s="5">
        <f>24+74</f>
        <v>98</v>
      </c>
      <c r="G138" s="5"/>
      <c r="H138" s="5"/>
      <c r="I138" s="5"/>
      <c r="J138" s="5"/>
      <c r="K138" s="5" t="s">
        <v>16</v>
      </c>
    </row>
    <row r="139" spans="1:11">
      <c r="A139" s="5">
        <v>5</v>
      </c>
      <c r="B139" s="5" t="s">
        <v>77</v>
      </c>
      <c r="C139" s="5" t="s">
        <v>13</v>
      </c>
      <c r="D139" s="5" t="s">
        <v>79</v>
      </c>
      <c r="E139" s="5" t="s">
        <v>15</v>
      </c>
      <c r="F139" s="5">
        <f>140</f>
        <v>140</v>
      </c>
      <c r="G139" s="5"/>
      <c r="H139" s="5"/>
      <c r="I139" s="5"/>
      <c r="J139" s="5"/>
      <c r="K139" s="5" t="s">
        <v>16</v>
      </c>
    </row>
    <row r="140" spans="1:11">
      <c r="A140" s="5">
        <v>6</v>
      </c>
      <c r="B140" s="5" t="s">
        <v>77</v>
      </c>
      <c r="C140" s="5" t="s">
        <v>13</v>
      </c>
      <c r="D140" s="5" t="s">
        <v>79</v>
      </c>
      <c r="E140" s="5" t="s">
        <v>15</v>
      </c>
      <c r="F140" s="5">
        <v>20</v>
      </c>
      <c r="G140" s="5"/>
      <c r="H140" s="5"/>
      <c r="I140" s="5"/>
      <c r="J140" s="5"/>
      <c r="K140" s="5" t="s">
        <v>73</v>
      </c>
    </row>
    <row r="141" spans="1:11">
      <c r="A141" s="5">
        <v>7</v>
      </c>
      <c r="B141" s="5" t="s">
        <v>77</v>
      </c>
      <c r="C141" s="5" t="s">
        <v>13</v>
      </c>
      <c r="D141" s="5" t="s">
        <v>78</v>
      </c>
      <c r="E141" s="5" t="s">
        <v>15</v>
      </c>
      <c r="F141" s="5">
        <v>56</v>
      </c>
      <c r="G141" s="5"/>
      <c r="H141" s="5"/>
      <c r="I141" s="5"/>
      <c r="J141" s="5"/>
      <c r="K141" s="5" t="s">
        <v>73</v>
      </c>
    </row>
    <row r="142" spans="1:11">
      <c r="A142" s="5">
        <v>8</v>
      </c>
      <c r="B142" s="5" t="s">
        <v>77</v>
      </c>
      <c r="C142" s="5" t="s">
        <v>13</v>
      </c>
      <c r="D142" s="5" t="s">
        <v>34</v>
      </c>
      <c r="E142" s="5" t="s">
        <v>15</v>
      </c>
      <c r="F142" s="5">
        <v>4</v>
      </c>
      <c r="G142" s="5"/>
      <c r="H142" s="5"/>
      <c r="I142" s="5"/>
      <c r="J142" s="5"/>
      <c r="K142" s="5" t="s">
        <v>73</v>
      </c>
    </row>
    <row r="143" spans="1:11">
      <c r="A143" s="5">
        <v>9</v>
      </c>
      <c r="B143" s="5" t="s">
        <v>77</v>
      </c>
      <c r="C143" s="5" t="s">
        <v>20</v>
      </c>
      <c r="D143" s="5" t="s">
        <v>19</v>
      </c>
      <c r="E143" s="5" t="s">
        <v>21</v>
      </c>
      <c r="F143" s="5">
        <f>11+16+16+12+5+3+3</f>
        <v>66</v>
      </c>
      <c r="G143" s="5"/>
      <c r="H143" s="5"/>
      <c r="I143" s="5"/>
      <c r="J143" s="5"/>
      <c r="K143" s="8"/>
    </row>
    <row r="144" spans="1:11">
      <c r="A144" s="5">
        <v>10</v>
      </c>
      <c r="B144" s="5" t="s">
        <v>77</v>
      </c>
      <c r="C144" s="5" t="s">
        <v>20</v>
      </c>
      <c r="D144" s="5" t="s">
        <v>14</v>
      </c>
      <c r="E144" s="5" t="s">
        <v>21</v>
      </c>
      <c r="F144" s="5">
        <f>8+4</f>
        <v>12</v>
      </c>
      <c r="G144" s="5"/>
      <c r="H144" s="5"/>
      <c r="I144" s="5"/>
      <c r="J144" s="5"/>
      <c r="K144" s="8"/>
    </row>
    <row r="145" spans="1:11">
      <c r="A145" s="5">
        <v>11</v>
      </c>
      <c r="B145" s="5" t="s">
        <v>77</v>
      </c>
      <c r="C145" s="5" t="s">
        <v>20</v>
      </c>
      <c r="D145" s="5" t="s">
        <v>34</v>
      </c>
      <c r="E145" s="5" t="s">
        <v>21</v>
      </c>
      <c r="F145" s="5">
        <f>2+1</f>
        <v>3</v>
      </c>
      <c r="G145" s="5"/>
      <c r="H145" s="5"/>
      <c r="I145" s="5"/>
      <c r="J145" s="5"/>
      <c r="K145" s="8"/>
    </row>
    <row r="146" spans="1:11">
      <c r="A146" s="5">
        <v>12</v>
      </c>
      <c r="B146" s="5" t="s">
        <v>77</v>
      </c>
      <c r="C146" s="5" t="s">
        <v>22</v>
      </c>
      <c r="D146" s="5" t="s">
        <v>19</v>
      </c>
      <c r="E146" s="5" t="s">
        <v>21</v>
      </c>
      <c r="F146" s="5">
        <f>7+8+8+6+6+2</f>
        <v>37</v>
      </c>
      <c r="G146" s="5"/>
      <c r="H146" s="5"/>
      <c r="I146" s="5"/>
      <c r="J146" s="5"/>
      <c r="K146" s="8"/>
    </row>
    <row r="147" spans="1:11">
      <c r="A147" s="5">
        <v>13</v>
      </c>
      <c r="B147" s="5" t="s">
        <v>77</v>
      </c>
      <c r="C147" s="5" t="s">
        <v>22</v>
      </c>
      <c r="D147" s="5" t="s">
        <v>14</v>
      </c>
      <c r="E147" s="5" t="s">
        <v>21</v>
      </c>
      <c r="F147" s="5">
        <f>5+6</f>
        <v>11</v>
      </c>
      <c r="G147" s="5"/>
      <c r="H147" s="5"/>
      <c r="I147" s="5"/>
      <c r="J147" s="5"/>
      <c r="K147" s="8"/>
    </row>
    <row r="148" spans="1:11">
      <c r="A148" s="5">
        <v>14</v>
      </c>
      <c r="B148" s="5" t="s">
        <v>77</v>
      </c>
      <c r="C148" s="5" t="s">
        <v>23</v>
      </c>
      <c r="D148" s="5" t="s">
        <v>19</v>
      </c>
      <c r="E148" s="5" t="s">
        <v>21</v>
      </c>
      <c r="F148" s="5">
        <f>1+1</f>
        <v>2</v>
      </c>
      <c r="G148" s="5"/>
      <c r="H148" s="5"/>
      <c r="I148" s="5"/>
      <c r="J148" s="5"/>
      <c r="K148" s="8"/>
    </row>
    <row r="149" spans="1:11">
      <c r="A149" s="5">
        <v>15</v>
      </c>
      <c r="B149" s="5" t="s">
        <v>77</v>
      </c>
      <c r="C149" s="5" t="s">
        <v>80</v>
      </c>
      <c r="D149" s="5" t="s">
        <v>14</v>
      </c>
      <c r="E149" s="5" t="s">
        <v>21</v>
      </c>
      <c r="F149" s="5">
        <v>1</v>
      </c>
      <c r="G149" s="5"/>
      <c r="H149" s="5"/>
      <c r="I149" s="5"/>
      <c r="J149" s="5"/>
      <c r="K149" s="8"/>
    </row>
    <row r="150" spans="1:11">
      <c r="A150" s="5">
        <v>16</v>
      </c>
      <c r="B150" s="5" t="s">
        <v>77</v>
      </c>
      <c r="C150" s="5" t="s">
        <v>36</v>
      </c>
      <c r="D150" s="5" t="s">
        <v>14</v>
      </c>
      <c r="E150" s="5" t="s">
        <v>21</v>
      </c>
      <c r="F150" s="5">
        <v>7</v>
      </c>
      <c r="G150" s="5"/>
      <c r="H150" s="5"/>
      <c r="I150" s="5"/>
      <c r="J150" s="5"/>
      <c r="K150" s="8"/>
    </row>
    <row r="151" spans="1:11">
      <c r="A151" s="5">
        <v>17</v>
      </c>
      <c r="B151" s="5" t="s">
        <v>77</v>
      </c>
      <c r="C151" s="5" t="s">
        <v>81</v>
      </c>
      <c r="D151" s="5" t="s">
        <v>14</v>
      </c>
      <c r="E151" s="5" t="s">
        <v>21</v>
      </c>
      <c r="F151" s="5">
        <v>1</v>
      </c>
      <c r="G151" s="5"/>
      <c r="H151" s="5"/>
      <c r="I151" s="5"/>
      <c r="J151" s="5"/>
      <c r="K151" s="8"/>
    </row>
    <row r="152" spans="1:11">
      <c r="A152" s="5">
        <v>18</v>
      </c>
      <c r="B152" s="5" t="s">
        <v>77</v>
      </c>
      <c r="C152" s="5" t="s">
        <v>54</v>
      </c>
      <c r="D152" s="5" t="s">
        <v>19</v>
      </c>
      <c r="E152" s="5" t="s">
        <v>21</v>
      </c>
      <c r="F152" s="5">
        <f>4+5+5+13+2+1</f>
        <v>30</v>
      </c>
      <c r="G152" s="5"/>
      <c r="H152" s="5"/>
      <c r="I152" s="5"/>
      <c r="J152" s="5"/>
      <c r="K152" s="8"/>
    </row>
    <row r="153" spans="1:11">
      <c r="A153" s="5">
        <v>19</v>
      </c>
      <c r="B153" s="5" t="s">
        <v>77</v>
      </c>
      <c r="C153" s="5" t="s">
        <v>54</v>
      </c>
      <c r="D153" s="5" t="s">
        <v>14</v>
      </c>
      <c r="E153" s="5" t="s">
        <v>21</v>
      </c>
      <c r="F153" s="5">
        <f>4+3</f>
        <v>7</v>
      </c>
      <c r="G153" s="5"/>
      <c r="H153" s="5"/>
      <c r="I153" s="5"/>
      <c r="J153" s="5"/>
      <c r="K153" s="8"/>
    </row>
    <row r="154" spans="1:11">
      <c r="A154" s="5">
        <v>20</v>
      </c>
      <c r="B154" s="5" t="s">
        <v>77</v>
      </c>
      <c r="C154" s="5" t="s">
        <v>54</v>
      </c>
      <c r="D154" s="5" t="s">
        <v>79</v>
      </c>
      <c r="E154" s="5" t="s">
        <v>21</v>
      </c>
      <c r="F154" s="5">
        <v>3</v>
      </c>
      <c r="G154" s="5"/>
      <c r="H154" s="5"/>
      <c r="I154" s="5"/>
      <c r="J154" s="5"/>
      <c r="K154" s="8"/>
    </row>
    <row r="155" spans="1:11">
      <c r="A155" s="5">
        <v>21</v>
      </c>
      <c r="B155" s="5" t="s">
        <v>77</v>
      </c>
      <c r="C155" s="5" t="s">
        <v>54</v>
      </c>
      <c r="D155" s="5" t="s">
        <v>34</v>
      </c>
      <c r="E155" s="5" t="s">
        <v>21</v>
      </c>
      <c r="F155" s="5">
        <v>2</v>
      </c>
      <c r="G155" s="5"/>
      <c r="H155" s="5"/>
      <c r="I155" s="5"/>
      <c r="J155" s="5"/>
      <c r="K155" s="8"/>
    </row>
    <row r="156" ht="69.4" spans="1:11">
      <c r="A156" s="5">
        <v>22</v>
      </c>
      <c r="B156" s="5" t="s">
        <v>77</v>
      </c>
      <c r="C156" s="5" t="s">
        <v>25</v>
      </c>
      <c r="D156" s="6" t="s">
        <v>82</v>
      </c>
      <c r="E156" s="5" t="s">
        <v>21</v>
      </c>
      <c r="F156" s="5">
        <v>1</v>
      </c>
      <c r="G156" s="5"/>
      <c r="H156" s="5"/>
      <c r="I156" s="5"/>
      <c r="J156" s="5"/>
      <c r="K156" s="8"/>
    </row>
    <row r="157" ht="69.4" spans="1:11">
      <c r="A157" s="5">
        <v>23</v>
      </c>
      <c r="B157" s="5" t="s">
        <v>77</v>
      </c>
      <c r="C157" s="5" t="s">
        <v>25</v>
      </c>
      <c r="D157" s="6" t="s">
        <v>83</v>
      </c>
      <c r="E157" s="8"/>
      <c r="F157" s="5">
        <v>2</v>
      </c>
      <c r="G157" s="5"/>
      <c r="H157" s="5"/>
      <c r="I157" s="5"/>
      <c r="J157" s="5"/>
      <c r="K157" s="8"/>
    </row>
    <row r="158" ht="69.4" spans="1:11">
      <c r="A158" s="5">
        <v>24</v>
      </c>
      <c r="B158" s="5" t="s">
        <v>77</v>
      </c>
      <c r="C158" s="5" t="s">
        <v>25</v>
      </c>
      <c r="D158" s="6" t="s">
        <v>84</v>
      </c>
      <c r="E158" s="8"/>
      <c r="F158" s="5">
        <v>1</v>
      </c>
      <c r="G158" s="5"/>
      <c r="H158" s="5"/>
      <c r="I158" s="5"/>
      <c r="J158" s="5"/>
      <c r="K158" s="8"/>
    </row>
    <row r="159" ht="69.4" spans="1:11">
      <c r="A159" s="5">
        <v>25</v>
      </c>
      <c r="B159" s="5" t="s">
        <v>77</v>
      </c>
      <c r="C159" s="5" t="s">
        <v>25</v>
      </c>
      <c r="D159" s="6" t="s">
        <v>85</v>
      </c>
      <c r="E159" s="8"/>
      <c r="F159" s="5">
        <v>1</v>
      </c>
      <c r="G159" s="5"/>
      <c r="H159" s="5"/>
      <c r="I159" s="5"/>
      <c r="J159" s="5"/>
      <c r="K159" s="8"/>
    </row>
    <row r="160" ht="69.4" spans="1:11">
      <c r="A160" s="5">
        <v>26</v>
      </c>
      <c r="B160" s="5" t="s">
        <v>77</v>
      </c>
      <c r="C160" s="5" t="s">
        <v>25</v>
      </c>
      <c r="D160" s="6" t="s">
        <v>86</v>
      </c>
      <c r="E160" s="8"/>
      <c r="F160" s="5">
        <v>1</v>
      </c>
      <c r="G160" s="5"/>
      <c r="H160" s="5"/>
      <c r="I160" s="5"/>
      <c r="J160" s="5"/>
      <c r="K160" s="8"/>
    </row>
    <row r="161" ht="69.4" spans="1:11">
      <c r="A161" s="5">
        <v>27</v>
      </c>
      <c r="B161" s="5" t="s">
        <v>77</v>
      </c>
      <c r="C161" s="5" t="s">
        <v>25</v>
      </c>
      <c r="D161" s="6" t="s">
        <v>87</v>
      </c>
      <c r="E161" s="8"/>
      <c r="F161" s="5">
        <v>2</v>
      </c>
      <c r="G161" s="5"/>
      <c r="H161" s="5"/>
      <c r="I161" s="5"/>
      <c r="J161" s="5"/>
      <c r="K161" s="8"/>
    </row>
    <row r="162" ht="69.4" spans="1:11">
      <c r="A162" s="5">
        <v>28</v>
      </c>
      <c r="B162" s="5" t="s">
        <v>77</v>
      </c>
      <c r="C162" s="5" t="s">
        <v>25</v>
      </c>
      <c r="D162" s="6" t="s">
        <v>88</v>
      </c>
      <c r="E162" s="8"/>
      <c r="F162" s="5">
        <v>1</v>
      </c>
      <c r="G162" s="5"/>
      <c r="H162" s="5"/>
      <c r="I162" s="5"/>
      <c r="J162" s="5"/>
      <c r="K162" s="8"/>
    </row>
    <row r="163" ht="69.4" spans="1:11">
      <c r="A163" s="5">
        <v>29</v>
      </c>
      <c r="B163" s="5" t="s">
        <v>77</v>
      </c>
      <c r="C163" s="5" t="s">
        <v>25</v>
      </c>
      <c r="D163" s="6" t="s">
        <v>69</v>
      </c>
      <c r="E163" s="8"/>
      <c r="F163" s="5">
        <v>1</v>
      </c>
      <c r="G163" s="5"/>
      <c r="H163" s="5"/>
      <c r="I163" s="5"/>
      <c r="J163" s="5"/>
      <c r="K163" s="8"/>
    </row>
    <row r="164" ht="69.4" spans="1:11">
      <c r="A164" s="5">
        <v>30</v>
      </c>
      <c r="B164" s="5" t="s">
        <v>77</v>
      </c>
      <c r="C164" s="5" t="s">
        <v>25</v>
      </c>
      <c r="D164" s="6" t="s">
        <v>89</v>
      </c>
      <c r="E164" s="8"/>
      <c r="F164" s="5">
        <v>1</v>
      </c>
      <c r="G164" s="5"/>
      <c r="H164" s="5"/>
      <c r="I164" s="5"/>
      <c r="J164" s="5"/>
      <c r="K164" s="8"/>
    </row>
    <row r="165" ht="69.4" spans="1:11">
      <c r="A165" s="5">
        <v>31</v>
      </c>
      <c r="B165" s="5" t="s">
        <v>77</v>
      </c>
      <c r="C165" s="5" t="s">
        <v>25</v>
      </c>
      <c r="D165" s="6" t="s">
        <v>90</v>
      </c>
      <c r="E165" s="8"/>
      <c r="F165" s="5">
        <v>1</v>
      </c>
      <c r="G165" s="5"/>
      <c r="H165" s="5"/>
      <c r="I165" s="5"/>
      <c r="J165" s="5"/>
      <c r="K165" s="8"/>
    </row>
    <row r="166" spans="1:11">
      <c r="A166" s="5">
        <v>32</v>
      </c>
      <c r="B166" s="5" t="s">
        <v>77</v>
      </c>
      <c r="C166" s="5" t="s">
        <v>13</v>
      </c>
      <c r="D166" s="5" t="s">
        <v>19</v>
      </c>
      <c r="E166" s="5" t="s">
        <v>15</v>
      </c>
      <c r="F166" s="5">
        <v>36</v>
      </c>
      <c r="G166" s="5"/>
      <c r="H166" s="5"/>
      <c r="I166" s="5"/>
      <c r="J166" s="5"/>
      <c r="K166" s="5" t="s">
        <v>91</v>
      </c>
    </row>
    <row r="167" spans="1:11">
      <c r="A167" s="5">
        <v>33</v>
      </c>
      <c r="B167" s="5" t="s">
        <v>77</v>
      </c>
      <c r="C167" s="5" t="s">
        <v>20</v>
      </c>
      <c r="D167" s="5" t="s">
        <v>19</v>
      </c>
      <c r="E167" s="5" t="s">
        <v>21</v>
      </c>
      <c r="F167" s="5">
        <v>5</v>
      </c>
      <c r="G167" s="5"/>
      <c r="H167" s="5"/>
      <c r="I167" s="5"/>
      <c r="J167" s="5"/>
      <c r="K167" s="8"/>
    </row>
    <row r="168" spans="1:11">
      <c r="A168" s="5">
        <v>34</v>
      </c>
      <c r="B168" s="5" t="s">
        <v>77</v>
      </c>
      <c r="C168" s="5" t="s">
        <v>22</v>
      </c>
      <c r="D168" s="5" t="s">
        <v>19</v>
      </c>
      <c r="E168" s="5" t="s">
        <v>21</v>
      </c>
      <c r="F168" s="5">
        <v>1</v>
      </c>
      <c r="G168" s="5"/>
      <c r="H168" s="5"/>
      <c r="I168" s="5"/>
      <c r="J168" s="5"/>
      <c r="K168" s="8"/>
    </row>
    <row r="169" spans="1:11">
      <c r="A169" s="5">
        <v>35</v>
      </c>
      <c r="B169" s="5" t="s">
        <v>77</v>
      </c>
      <c r="C169" s="5" t="s">
        <v>80</v>
      </c>
      <c r="D169" s="5" t="s">
        <v>19</v>
      </c>
      <c r="E169" s="5" t="s">
        <v>21</v>
      </c>
      <c r="F169" s="5">
        <v>2</v>
      </c>
      <c r="G169" s="5"/>
      <c r="H169" s="5"/>
      <c r="I169" s="5"/>
      <c r="J169" s="5"/>
      <c r="K169" s="8"/>
    </row>
    <row r="170" spans="1:11">
      <c r="A170" s="5">
        <v>36</v>
      </c>
      <c r="B170" s="5" t="s">
        <v>77</v>
      </c>
      <c r="C170" s="5" t="s">
        <v>36</v>
      </c>
      <c r="D170" s="5" t="s">
        <v>19</v>
      </c>
      <c r="E170" s="5" t="s">
        <v>21</v>
      </c>
      <c r="F170" s="5">
        <v>2</v>
      </c>
      <c r="G170" s="5"/>
      <c r="H170" s="5"/>
      <c r="I170" s="5"/>
      <c r="J170" s="5"/>
      <c r="K170" s="8"/>
    </row>
    <row r="172" spans="1:2">
      <c r="A172" t="s">
        <v>92</v>
      </c>
      <c r="B172" t="s">
        <v>93</v>
      </c>
    </row>
    <row r="173" spans="2:2">
      <c r="B173" t="s">
        <v>94</v>
      </c>
    </row>
    <row r="174" spans="2:2">
      <c r="B174" t="s">
        <v>95</v>
      </c>
    </row>
    <row r="175" spans="2:2">
      <c r="B175" t="s">
        <v>96</v>
      </c>
    </row>
    <row r="176" spans="2:2">
      <c r="B176" t="s">
        <v>97</v>
      </c>
    </row>
    <row r="177" ht="25" customHeight="1" spans="2:11">
      <c r="B177" s="11" t="s">
        <v>98</v>
      </c>
      <c r="C177" s="11"/>
      <c r="D177" s="11"/>
      <c r="E177" s="11"/>
      <c r="F177" s="11"/>
      <c r="G177" s="11"/>
      <c r="H177" s="11"/>
      <c r="I177" s="11"/>
      <c r="J177" s="11"/>
      <c r="K177" s="11"/>
    </row>
    <row r="178" ht="25" customHeight="1" spans="2:2">
      <c r="B178" t="s">
        <v>99</v>
      </c>
    </row>
    <row r="179" spans="2:2">
      <c r="B179" t="s">
        <v>100</v>
      </c>
    </row>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16#及地库桥架合计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冰力十足</cp:lastModifiedBy>
  <dcterms:created xsi:type="dcterms:W3CDTF">2023-03-14T05:26:00Z</dcterms:created>
  <dcterms:modified xsi:type="dcterms:W3CDTF">2023-03-29T08:25:38Z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EED900F0B2C8490F8CF5E3DC53148606</vt:lpwstr>
  </property>
  <property fmtid="{D5CDD505-2E9C-101B-9397-08002B2CF9AE}" pid="3" name="KSOProductBuildVer">
    <vt:lpwstr>2052-11.1.0.13703</vt:lpwstr>
  </property>
</Properties>
</file>